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newsomeb\Desktop\YDF Financials\"/>
    </mc:Choice>
  </mc:AlternateContent>
  <xr:revisionPtr revIDLastSave="0" documentId="13_ncr:1_{B821BD61-F18C-468C-B71A-297ABC75A95B}" xr6:coauthVersionLast="36" xr6:coauthVersionMax="44" xr10:uidLastSave="{00000000-0000-0000-0000-000000000000}"/>
  <bookViews>
    <workbookView xWindow="0" yWindow="0" windowWidth="20490" windowHeight="7545" firstSheet="4" activeTab="9" xr2:uid="{00000000-000D-0000-FFFF-FFFF00000000}"/>
  </bookViews>
  <sheets>
    <sheet name="FY 2020" sheetId="27" r:id="rId1"/>
    <sheet name="October 2019" sheetId="28" r:id="rId2"/>
    <sheet name="November 2019" sheetId="29" r:id="rId3"/>
    <sheet name="December 2019" sheetId="31" r:id="rId4"/>
    <sheet name="February 2020" sheetId="33" r:id="rId5"/>
    <sheet name="May 2020 " sheetId="34" r:id="rId6"/>
    <sheet name="June 2020" sheetId="35" r:id="rId7"/>
    <sheet name=" July 2020" sheetId="36" r:id="rId8"/>
    <sheet name="August 2020" sheetId="37" r:id="rId9"/>
    <sheet name="September 2020" sheetId="38" r:id="rId10"/>
  </sheets>
  <definedNames>
    <definedName name="_xlnm.Print_Area" localSheetId="8">'August 2020'!$A$1:$J$80</definedName>
    <definedName name="_xlnm.Print_Titles" localSheetId="8">'August 2020'!$1:$1</definedName>
    <definedName name="QB_COLUMN_59200" localSheetId="0" hidden="1">'FY 2020'!#REF!</definedName>
    <definedName name="QB_COLUMN_59200" localSheetId="2" hidden="1">'November 2019'!#REF!</definedName>
    <definedName name="QB_COLUMN_59200" localSheetId="1" hidden="1">'October 2019'!#REF!</definedName>
    <definedName name="QB_COLUMN_63620" localSheetId="0" hidden="1">'FY 2020'!#REF!</definedName>
    <definedName name="QB_COLUMN_63620" localSheetId="2" hidden="1">'November 2019'!#REF!</definedName>
    <definedName name="QB_COLUMN_63620" localSheetId="1" hidden="1">'October 2019'!#REF!</definedName>
    <definedName name="QB_COLUMN_64430" localSheetId="0" hidden="1">'FY 2020'!#REF!</definedName>
    <definedName name="QB_COLUMN_64430" localSheetId="2" hidden="1">'November 2019'!#REF!</definedName>
    <definedName name="QB_COLUMN_64430" localSheetId="1" hidden="1">'October 2019'!#REF!</definedName>
    <definedName name="QB_COLUMN_76210" localSheetId="0" hidden="1">'FY 2020'!$F$1</definedName>
    <definedName name="QB_COLUMN_76210" localSheetId="2" hidden="1">'November 2019'!$F$1</definedName>
    <definedName name="QB_COLUMN_76210" localSheetId="1" hidden="1">'October 2019'!$F$1</definedName>
    <definedName name="QB_DATA_0" localSheetId="0" hidden="1">'FY 2020'!$4:$4,'FY 2020'!#REF!,'FY 2020'!$27:$27,'FY 2020'!#REF!,'FY 2020'!$34:$34,'FY 2020'!#REF!,'FY 2020'!$35:$35,'FY 2020'!#REF!,'FY 2020'!$36:$36,'FY 2020'!$37:$37,'FY 2020'!#REF!,'FY 2020'!$41:$41,'FY 2020'!#REF!,'FY 2020'!#REF!,'FY 2020'!#REF!,'FY 2020'!$86:$86</definedName>
    <definedName name="QB_DATA_0" localSheetId="2" hidden="1">'November 2019'!$4:$4,'November 2019'!#REF!,'November 2019'!$27:$27,'November 2019'!#REF!,'November 2019'!$35:$35,'November 2019'!#REF!,'November 2019'!$36:$36,'November 2019'!#REF!,'November 2019'!$37:$37,'November 2019'!$38:$38,'November 2019'!#REF!,'November 2019'!$42:$42,'November 2019'!#REF!,'November 2019'!#REF!,'November 2019'!#REF!,'November 2019'!$87:$87</definedName>
    <definedName name="QB_DATA_0" localSheetId="1" hidden="1">'October 2019'!$4:$4,'October 2019'!#REF!,'October 2019'!$27:$27,'October 2019'!#REF!,'October 2019'!$35:$35,'October 2019'!#REF!,'October 2019'!$36:$36,'October 2019'!#REF!,'October 2019'!$37:$37,'October 2019'!$38:$38,'October 2019'!#REF!,'October 2019'!$42:$42,'October 2019'!#REF!,'October 2019'!#REF!,'October 2019'!#REF!,'October 2019'!$87:$87</definedName>
    <definedName name="QB_DATA_1" localSheetId="0" hidden="1">'FY 2020'!$87:$87,'FY 2020'!$88:$88,'FY 2020'!#REF!,'FY 2020'!#REF!,'FY 2020'!#REF!,'FY 2020'!$93:$93,'FY 2020'!$94:$94,'FY 2020'!#REF!,'FY 2020'!$95:$95,'FY 2020'!#REF!,'FY 2020'!$101:$101</definedName>
    <definedName name="QB_DATA_1" localSheetId="2" hidden="1">'November 2019'!$88:$88,'November 2019'!$89:$89,'November 2019'!#REF!,'November 2019'!#REF!,'November 2019'!#REF!,'November 2019'!$94:$94,'November 2019'!$95:$95,'November 2019'!#REF!,'November 2019'!$96:$96,'November 2019'!#REF!,'November 2019'!$102:$102</definedName>
    <definedName name="QB_DATA_1" localSheetId="1" hidden="1">'October 2019'!$88:$88,'October 2019'!$89:$89,'October 2019'!#REF!,'October 2019'!#REF!,'October 2019'!#REF!,'October 2019'!$94:$94,'October 2019'!$95:$95,'October 2019'!#REF!,'October 2019'!$96:$96,'October 2019'!#REF!,'October 2019'!$102:$102</definedName>
    <definedName name="QB_FORMULA_0" localSheetId="0" hidden="1">'FY 2020'!#REF!,'FY 2020'!#REF!,'FY 2020'!#REF!,'FY 2020'!#REF!,'FY 2020'!#REF!,'FY 2020'!#REF!,'FY 2020'!#REF!,'FY 2020'!$F$30,'FY 2020'!#REF!,'FY 2020'!#REF!,'FY 2020'!#REF!,'FY 2020'!#REF!,'FY 2020'!#REF!,'FY 2020'!#REF!,'FY 2020'!#REF!,'FY 2020'!#REF!</definedName>
    <definedName name="QB_FORMULA_0" localSheetId="2" hidden="1">'November 2019'!#REF!,'November 2019'!#REF!,'November 2019'!#REF!,'November 2019'!#REF!,'November 2019'!#REF!,'November 2019'!#REF!,'November 2019'!#REF!,'November 2019'!$F$31,'November 2019'!#REF!,'November 2019'!#REF!,'November 2019'!#REF!,'November 2019'!#REF!,'November 2019'!#REF!,'November 2019'!#REF!,'November 2019'!#REF!,'November 2019'!#REF!</definedName>
    <definedName name="QB_FORMULA_0" localSheetId="1" hidden="1">'October 2019'!#REF!,'October 2019'!#REF!,'October 2019'!#REF!,'October 2019'!#REF!,'October 2019'!#REF!,'October 2019'!#REF!,'October 2019'!#REF!,'October 2019'!$F$31,'October 2019'!#REF!,'October 2019'!#REF!,'October 2019'!#REF!,'October 2019'!#REF!,'October 2019'!#REF!,'October 2019'!#REF!,'October 2019'!#REF!,'October 2019'!#REF!</definedName>
    <definedName name="QB_FORMULA_1" localSheetId="0" hidden="1">'FY 2020'!#REF!,'FY 2020'!#REF!,'FY 2020'!#REF!,'FY 2020'!#REF!,'FY 2020'!#REF!,'FY 2020'!#REF!,'FY 2020'!#REF!,'FY 2020'!#REF!,'FY 2020'!#REF!,'FY 2020'!#REF!,'FY 2020'!#REF!,'FY 2020'!#REF!,'FY 2020'!#REF!,'FY 2020'!$F$38,'FY 2020'!#REF!,'FY 2020'!#REF!</definedName>
    <definedName name="QB_FORMULA_1" localSheetId="2" hidden="1">'November 2019'!#REF!,'November 2019'!#REF!,'November 2019'!#REF!,'November 2019'!#REF!,'November 2019'!#REF!,'November 2019'!#REF!,'November 2019'!#REF!,'November 2019'!#REF!,'November 2019'!#REF!,'November 2019'!#REF!,'November 2019'!#REF!,'November 2019'!#REF!,'November 2019'!#REF!,'November 2019'!$F$39,'November 2019'!#REF!,'November 2019'!#REF!</definedName>
    <definedName name="QB_FORMULA_1" localSheetId="1" hidden="1">'October 2019'!#REF!,'October 2019'!#REF!,'October 2019'!#REF!,'October 2019'!#REF!,'October 2019'!#REF!,'October 2019'!#REF!,'October 2019'!#REF!,'October 2019'!#REF!,'October 2019'!#REF!,'October 2019'!#REF!,'October 2019'!#REF!,'October 2019'!#REF!,'October 2019'!#REF!,'October 2019'!$F$39,'October 2019'!#REF!,'October 2019'!#REF!</definedName>
    <definedName name="QB_FORMULA_2" localSheetId="0" hidden="1">'FY 2020'!#REF!,'FY 2020'!#REF!,'FY 2020'!#REF!,'FY 2020'!#REF!,'FY 2020'!#REF!,'FY 2020'!#REF!,'FY 2020'!#REF!,'FY 2020'!#REF!,'FY 2020'!#REF!,'FY 2020'!$F$45,'FY 2020'!#REF!,'FY 2020'!#REF!,'FY 2020'!#REF!,'FY 2020'!#REF!,'FY 2020'!#REF!,'FY 2020'!#REF!</definedName>
    <definedName name="QB_FORMULA_2" localSheetId="2" hidden="1">'November 2019'!#REF!,'November 2019'!#REF!,'November 2019'!#REF!,'November 2019'!#REF!,'November 2019'!#REF!,'November 2019'!#REF!,'November 2019'!#REF!,'November 2019'!#REF!,'November 2019'!#REF!,'November 2019'!$F$46,'November 2019'!#REF!,'November 2019'!#REF!,'November 2019'!#REF!,'November 2019'!#REF!,'November 2019'!#REF!,'November 2019'!#REF!</definedName>
    <definedName name="QB_FORMULA_2" localSheetId="1" hidden="1">'October 2019'!#REF!,'October 2019'!#REF!,'October 2019'!#REF!,'October 2019'!#REF!,'October 2019'!#REF!,'October 2019'!#REF!,'October 2019'!#REF!,'October 2019'!#REF!,'October 2019'!#REF!,'October 2019'!$F$46,'October 2019'!#REF!,'October 2019'!#REF!,'October 2019'!#REF!,'October 2019'!#REF!,'October 2019'!#REF!,'October 2019'!#REF!</definedName>
    <definedName name="QB_FORMULA_3" localSheetId="0" hidden="1">'FY 2020'!#REF!,'FY 2020'!#REF!,'FY 2020'!#REF!,'FY 2020'!#REF!,'FY 2020'!#REF!,'FY 2020'!$F$90,'FY 2020'!#REF!,'FY 2020'!#REF!,'FY 2020'!#REF!,'FY 2020'!#REF!,'FY 2020'!#REF!,'FY 2020'!#REF!,'FY 2020'!#REF!,'FY 2020'!#REF!,'FY 2020'!#REF!,'FY 2020'!#REF!</definedName>
    <definedName name="QB_FORMULA_3" localSheetId="2" hidden="1">'November 2019'!#REF!,'November 2019'!#REF!,'November 2019'!#REF!,'November 2019'!#REF!,'November 2019'!#REF!,'November 2019'!$F$91,'November 2019'!#REF!,'November 2019'!#REF!,'November 2019'!#REF!,'November 2019'!#REF!,'November 2019'!#REF!,'November 2019'!#REF!,'November 2019'!#REF!,'November 2019'!#REF!,'November 2019'!#REF!,'November 2019'!#REF!</definedName>
    <definedName name="QB_FORMULA_3" localSheetId="1" hidden="1">'October 2019'!#REF!,'October 2019'!#REF!,'October 2019'!#REF!,'October 2019'!#REF!,'October 2019'!#REF!,'October 2019'!$F$91,'October 2019'!#REF!,'October 2019'!#REF!,'October 2019'!#REF!,'October 2019'!#REF!,'October 2019'!#REF!,'October 2019'!#REF!,'October 2019'!#REF!,'October 2019'!#REF!,'October 2019'!#REF!,'October 2019'!#REF!</definedName>
    <definedName name="QB_FORMULA_4" localSheetId="0" hidden="1">'FY 2020'!#REF!,'FY 2020'!$F$103,'FY 2020'!#REF!,'FY 2020'!#REF!,'FY 2020'!#REF!,'FY 2020'!$F$104,'FY 2020'!#REF!,'FY 2020'!#REF!,'FY 2020'!#REF!,'FY 2020'!#REF!,'FY 2020'!#REF!,'FY 2020'!#REF!,'FY 2020'!#REF!,'FY 2020'!$F$105,'FY 2020'!#REF!,'FY 2020'!#REF!</definedName>
    <definedName name="QB_FORMULA_4" localSheetId="2" hidden="1">'November 2019'!#REF!,'November 2019'!$F$104,'November 2019'!#REF!,'November 2019'!#REF!,'November 2019'!#REF!,'November 2019'!$F$105,'November 2019'!#REF!,'November 2019'!#REF!,'November 2019'!#REF!,'November 2019'!#REF!,'November 2019'!#REF!,'November 2019'!#REF!,'November 2019'!#REF!,'November 2019'!$F$106,'November 2019'!#REF!,'November 2019'!#REF!</definedName>
    <definedName name="QB_FORMULA_4" localSheetId="1" hidden="1">'October 2019'!#REF!,'October 2019'!$F$104,'October 2019'!#REF!,'October 2019'!#REF!,'October 2019'!#REF!,'October 2019'!$F$105,'October 2019'!#REF!,'October 2019'!#REF!,'October 2019'!#REF!,'October 2019'!#REF!,'October 2019'!#REF!,'October 2019'!#REF!,'October 2019'!#REF!,'October 2019'!$F$106,'October 2019'!#REF!,'October 2019'!#REF!</definedName>
    <definedName name="QB_ROW_18301" localSheetId="0" hidden="1">'FY 2020'!$A$105</definedName>
    <definedName name="QB_ROW_18301" localSheetId="2" hidden="1">'November 2019'!$A$106</definedName>
    <definedName name="QB_ROW_18301" localSheetId="1" hidden="1">'October 2019'!$A$106</definedName>
    <definedName name="QB_ROW_19011" localSheetId="0" hidden="1">'FY 2020'!#REF!</definedName>
    <definedName name="QB_ROW_19011" localSheetId="2" hidden="1">'November 2019'!#REF!</definedName>
    <definedName name="QB_ROW_19011" localSheetId="1" hidden="1">'October 2019'!#REF!</definedName>
    <definedName name="QB_ROW_19311" localSheetId="0" hidden="1">'FY 2020'!#REF!</definedName>
    <definedName name="QB_ROW_19311" localSheetId="2" hidden="1">'November 2019'!#REF!</definedName>
    <definedName name="QB_ROW_19311" localSheetId="1" hidden="1">'October 2019'!#REF!</definedName>
    <definedName name="QB_ROW_20021" localSheetId="0" hidden="1">'FY 2020'!$C$2</definedName>
    <definedName name="QB_ROW_20021" localSheetId="2" hidden="1">'November 2019'!$C$2</definedName>
    <definedName name="QB_ROW_20021" localSheetId="1" hidden="1">'October 2019'!$C$2</definedName>
    <definedName name="QB_ROW_20321" localSheetId="0" hidden="1">'FY 2020'!#REF!</definedName>
    <definedName name="QB_ROW_20321" localSheetId="2" hidden="1">'November 2019'!#REF!</definedName>
    <definedName name="QB_ROW_20321" localSheetId="1" hidden="1">'October 2019'!#REF!</definedName>
    <definedName name="QB_ROW_21021" localSheetId="0" hidden="1">'FY 2020'!$C$32</definedName>
    <definedName name="QB_ROW_21021" localSheetId="2" hidden="1">'November 2019'!$C$33</definedName>
    <definedName name="QB_ROW_21021" localSheetId="1" hidden="1">'October 2019'!$C$33</definedName>
    <definedName name="QB_ROW_21321" localSheetId="0" hidden="1">'FY 2020'!$C$104</definedName>
    <definedName name="QB_ROW_21321" localSheetId="2" hidden="1">'November 2019'!$C$105</definedName>
    <definedName name="QB_ROW_21321" localSheetId="1" hidden="1">'October 2019'!$C$105</definedName>
    <definedName name="QB_ROW_54030" localSheetId="0" hidden="1">'FY 2020'!$D$3</definedName>
    <definedName name="QB_ROW_54030" localSheetId="2" hidden="1">'November 2019'!$D$3</definedName>
    <definedName name="QB_ROW_54030" localSheetId="1" hidden="1">'October 2019'!$D$3</definedName>
    <definedName name="QB_ROW_54240" localSheetId="0" hidden="1">'FY 2020'!$E$27</definedName>
    <definedName name="QB_ROW_54240" localSheetId="2" hidden="1">'November 2019'!$E$27</definedName>
    <definedName name="QB_ROW_54240" localSheetId="1" hidden="1">'October 2019'!$E$27</definedName>
    <definedName name="QB_ROW_54330" localSheetId="0" hidden="1">'FY 2020'!$D$30</definedName>
    <definedName name="QB_ROW_54330" localSheetId="2" hidden="1">'November 2019'!$D$31</definedName>
    <definedName name="QB_ROW_54330" localSheetId="1" hidden="1">'October 2019'!$D$31</definedName>
    <definedName name="QB_ROW_57030" localSheetId="0" hidden="1">'FY 2020'!$D$92</definedName>
    <definedName name="QB_ROW_57030" localSheetId="2" hidden="1">'November 2019'!$D$93</definedName>
    <definedName name="QB_ROW_57030" localSheetId="1" hidden="1">'October 2019'!$D$93</definedName>
    <definedName name="QB_ROW_57240" localSheetId="0" hidden="1">'FY 2020'!$E$101</definedName>
    <definedName name="QB_ROW_57240" localSheetId="2" hidden="1">'November 2019'!$E$102</definedName>
    <definedName name="QB_ROW_57240" localSheetId="1" hidden="1">'October 2019'!$E$102</definedName>
    <definedName name="QB_ROW_57330" localSheetId="0" hidden="1">'FY 2020'!$D$103</definedName>
    <definedName name="QB_ROW_57330" localSheetId="2" hidden="1">'November 2019'!$D$104</definedName>
    <definedName name="QB_ROW_57330" localSheetId="1" hidden="1">'October 2019'!$D$104</definedName>
    <definedName name="QB_ROW_58030" localSheetId="0" hidden="1">'FY 2020'!$D$40</definedName>
    <definedName name="QB_ROW_58030" localSheetId="2" hidden="1">'November 2019'!$D$41</definedName>
    <definedName name="QB_ROW_58030" localSheetId="1" hidden="1">'October 2019'!$D$41</definedName>
    <definedName name="QB_ROW_58240" localSheetId="0" hidden="1">'FY 2020'!#REF!</definedName>
    <definedName name="QB_ROW_58240" localSheetId="2" hidden="1">'November 2019'!#REF!</definedName>
    <definedName name="QB_ROW_58240" localSheetId="1" hidden="1">'October 2019'!#REF!</definedName>
    <definedName name="QB_ROW_58330" localSheetId="0" hidden="1">'FY 2020'!$D$45</definedName>
    <definedName name="QB_ROW_58330" localSheetId="2" hidden="1">'November 2019'!$D$46</definedName>
    <definedName name="QB_ROW_58330" localSheetId="1" hidden="1">'October 2019'!$D$46</definedName>
    <definedName name="QB_ROW_59030" localSheetId="0" hidden="1">'FY 2020'!$D$33</definedName>
    <definedName name="QB_ROW_59030" localSheetId="2" hidden="1">'November 2019'!$D$34</definedName>
    <definedName name="QB_ROW_59030" localSheetId="1" hidden="1">'October 2019'!$D$34</definedName>
    <definedName name="QB_ROW_59240" localSheetId="0" hidden="1">'FY 2020'!#REF!</definedName>
    <definedName name="QB_ROW_59240" localSheetId="2" hidden="1">'November 2019'!#REF!</definedName>
    <definedName name="QB_ROW_59240" localSheetId="1" hidden="1">'October 2019'!#REF!</definedName>
    <definedName name="QB_ROW_59330" localSheetId="0" hidden="1">'FY 2020'!$D$38</definedName>
    <definedName name="QB_ROW_59330" localSheetId="2" hidden="1">'November 2019'!$D$39</definedName>
    <definedName name="QB_ROW_59330" localSheetId="1" hidden="1">'October 2019'!$D$39</definedName>
    <definedName name="QB_ROW_60030" localSheetId="0" hidden="1">'FY 2020'!#REF!</definedName>
    <definedName name="QB_ROW_60030" localSheetId="2" hidden="1">'November 2019'!#REF!</definedName>
    <definedName name="QB_ROW_60030" localSheetId="1" hidden="1">'October 2019'!#REF!</definedName>
    <definedName name="QB_ROW_60240" localSheetId="0" hidden="1">'FY 2020'!#REF!</definedName>
    <definedName name="QB_ROW_60240" localSheetId="2" hidden="1">'November 2019'!#REF!</definedName>
    <definedName name="QB_ROW_60240" localSheetId="1" hidden="1">'October 2019'!#REF!</definedName>
    <definedName name="QB_ROW_60330" localSheetId="0" hidden="1">'FY 2020'!$D$90</definedName>
    <definedName name="QB_ROW_60330" localSheetId="2" hidden="1">'November 2019'!$D$91</definedName>
    <definedName name="QB_ROW_60330" localSheetId="1" hidden="1">'October 2019'!$D$91</definedName>
    <definedName name="QB_ROW_62240" localSheetId="0" hidden="1">'FY 2020'!$E$4</definedName>
    <definedName name="QB_ROW_62240" localSheetId="2" hidden="1">'November 2019'!$E$4</definedName>
    <definedName name="QB_ROW_62240" localSheetId="1" hidden="1">'October 2019'!$E$4</definedName>
    <definedName name="QB_ROW_63240" localSheetId="0" hidden="1">'FY 2020'!#REF!</definedName>
    <definedName name="QB_ROW_63240" localSheetId="2" hidden="1">'November 2019'!#REF!</definedName>
    <definedName name="QB_ROW_63240" localSheetId="1" hidden="1">'October 2019'!#REF!</definedName>
    <definedName name="QB_ROW_64240" localSheetId="0" hidden="1">'FY 2020'!$E$95</definedName>
    <definedName name="QB_ROW_64240" localSheetId="2" hidden="1">'November 2019'!$E$96</definedName>
    <definedName name="QB_ROW_64240" localSheetId="1" hidden="1">'October 2019'!$E$96</definedName>
    <definedName name="QB_ROW_65240" localSheetId="0" hidden="1">'FY 2020'!#REF!</definedName>
    <definedName name="QB_ROW_65240" localSheetId="2" hidden="1">'November 2019'!#REF!</definedName>
    <definedName name="QB_ROW_65240" localSheetId="1" hidden="1">'October 2019'!#REF!</definedName>
    <definedName name="QB_ROW_66240" localSheetId="0" hidden="1">'FY 2020'!$E$93</definedName>
    <definedName name="QB_ROW_66240" localSheetId="2" hidden="1">'November 2019'!$E$94</definedName>
    <definedName name="QB_ROW_66240" localSheetId="1" hidden="1">'October 2019'!$E$94</definedName>
    <definedName name="QB_ROW_67240" localSheetId="0" hidden="1">'FY 2020'!$E$41</definedName>
    <definedName name="QB_ROW_67240" localSheetId="2" hidden="1">'November 2019'!$E$42</definedName>
    <definedName name="QB_ROW_67240" localSheetId="1" hidden="1">'October 2019'!$E$42</definedName>
    <definedName name="QB_ROW_68240" localSheetId="0" hidden="1">'FY 2020'!#REF!</definedName>
    <definedName name="QB_ROW_68240" localSheetId="2" hidden="1">'November 2019'!#REF!</definedName>
    <definedName name="QB_ROW_68240" localSheetId="1" hidden="1">'October 2019'!#REF!</definedName>
    <definedName name="QB_ROW_69240" localSheetId="0" hidden="1">'FY 2020'!#REF!</definedName>
    <definedName name="QB_ROW_69240" localSheetId="2" hidden="1">'November 2019'!#REF!</definedName>
    <definedName name="QB_ROW_69240" localSheetId="1" hidden="1">'October 2019'!#REF!</definedName>
    <definedName name="QB_ROW_70240" localSheetId="0" hidden="1">'FY 2020'!$E$87</definedName>
    <definedName name="QB_ROW_70240" localSheetId="2" hidden="1">'November 2019'!$E$88</definedName>
    <definedName name="QB_ROW_70240" localSheetId="1" hidden="1">'October 2019'!$E$88</definedName>
    <definedName name="QB_ROW_71240" localSheetId="0" hidden="1">'FY 2020'!$E$86</definedName>
    <definedName name="QB_ROW_71240" localSheetId="2" hidden="1">'November 2019'!$E$87</definedName>
    <definedName name="QB_ROW_71240" localSheetId="1" hidden="1">'October 2019'!$E$87</definedName>
    <definedName name="QB_ROW_72240" localSheetId="0" hidden="1">'FY 2020'!$E$88</definedName>
    <definedName name="QB_ROW_72240" localSheetId="2" hidden="1">'November 2019'!$E$89</definedName>
    <definedName name="QB_ROW_72240" localSheetId="1" hidden="1">'October 2019'!$E$89</definedName>
    <definedName name="QB_ROW_73240" localSheetId="0" hidden="1">'FY 2020'!$E$34</definedName>
    <definedName name="QB_ROW_73240" localSheetId="2" hidden="1">'November 2019'!$E$35</definedName>
    <definedName name="QB_ROW_73240" localSheetId="1" hidden="1">'October 2019'!$E$35</definedName>
    <definedName name="QB_ROW_74240" localSheetId="0" hidden="1">'FY 2020'!#REF!</definedName>
    <definedName name="QB_ROW_74240" localSheetId="2" hidden="1">'November 2019'!#REF!</definedName>
    <definedName name="QB_ROW_74240" localSheetId="1" hidden="1">'October 2019'!#REF!</definedName>
    <definedName name="QB_ROW_75240" localSheetId="0" hidden="1">'FY 2020'!$E$35</definedName>
    <definedName name="QB_ROW_75240" localSheetId="2" hidden="1">'November 2019'!$E$36</definedName>
    <definedName name="QB_ROW_75240" localSheetId="1" hidden="1">'October 2019'!$E$36</definedName>
    <definedName name="QB_ROW_76240" localSheetId="0" hidden="1">'FY 2020'!#REF!</definedName>
    <definedName name="QB_ROW_76240" localSheetId="2" hidden="1">'November 2019'!#REF!</definedName>
    <definedName name="QB_ROW_76240" localSheetId="1" hidden="1">'October 2019'!#REF!</definedName>
    <definedName name="QB_ROW_77240" localSheetId="0" hidden="1">'FY 2020'!$E$37</definedName>
    <definedName name="QB_ROW_77240" localSheetId="2" hidden="1">'November 2019'!$E$38</definedName>
    <definedName name="QB_ROW_77240" localSheetId="1" hidden="1">'October 2019'!$E$38</definedName>
    <definedName name="QB_ROW_78240" localSheetId="0" hidden="1">'FY 2020'!$E$36</definedName>
    <definedName name="QB_ROW_78240" localSheetId="2" hidden="1">'November 2019'!$E$37</definedName>
    <definedName name="QB_ROW_78240" localSheetId="1" hidden="1">'October 2019'!$E$37</definedName>
    <definedName name="QB_ROW_79240" localSheetId="0" hidden="1">'FY 2020'!#REF!</definedName>
    <definedName name="QB_ROW_79240" localSheetId="2" hidden="1">'November 2019'!#REF!</definedName>
    <definedName name="QB_ROW_79240" localSheetId="1" hidden="1">'October 2019'!#REF!</definedName>
    <definedName name="QB_ROW_85240" localSheetId="0" hidden="1">'FY 2020'!#REF!</definedName>
    <definedName name="QB_ROW_85240" localSheetId="2" hidden="1">'November 2019'!#REF!</definedName>
    <definedName name="QB_ROW_85240" localSheetId="1" hidden="1">'October 2019'!#REF!</definedName>
    <definedName name="QB_ROW_87240" localSheetId="0" hidden="1">'FY 2020'!$E$94</definedName>
    <definedName name="QB_ROW_87240" localSheetId="2" hidden="1">'November 2019'!$E$95</definedName>
    <definedName name="QB_ROW_87240" localSheetId="1" hidden="1">'October 2019'!$E$95</definedName>
    <definedName name="QB_ROW_88240" localSheetId="0" hidden="1">'FY 2020'!$E$89</definedName>
    <definedName name="QB_ROW_88240" localSheetId="2" hidden="1">'November 2019'!$E$90</definedName>
    <definedName name="QB_ROW_88240" localSheetId="1" hidden="1">'October 2019'!$E$90</definedName>
    <definedName name="QB_ROW_89240" localSheetId="0" hidden="1">'FY 2020'!#REF!</definedName>
    <definedName name="QB_ROW_89240" localSheetId="2" hidden="1">'November 2019'!#REF!</definedName>
    <definedName name="QB_ROW_89240" localSheetId="1" hidden="1">'October 2019'!#REF!</definedName>
    <definedName name="QBCANSUPPORTUPDATE" localSheetId="0">TRUE</definedName>
    <definedName name="QBCANSUPPORTUPDATE" localSheetId="2">TRUE</definedName>
    <definedName name="QBCANSUPPORTUPDATE" localSheetId="1">TRUE</definedName>
    <definedName name="QBCOMPANYFILENAME" localSheetId="0">"C:\Users\Public\Documents\Intuit\QuickBooks\Company Files\Youth Development Foundation of Pinellas County.qbw"</definedName>
    <definedName name="QBCOMPANYFILENAME" localSheetId="2">"C:\Users\Public\Documents\Intuit\QuickBooks\Company Files\Youth Development Foundation of Pinellas County.qbw"</definedName>
    <definedName name="QBCOMPANYFILENAME" localSheetId="1">"C:\Users\Public\Documents\Intuit\QuickBooks\Company Files\Youth Development Foundation of Pinellas County.qbw"</definedName>
    <definedName name="QBENDDATE" localSheetId="0">20150930</definedName>
    <definedName name="QBENDDATE" localSheetId="2">20150930</definedName>
    <definedName name="QBENDDATE" localSheetId="1">20150930</definedName>
    <definedName name="QBHEADERSONSCREEN" localSheetId="0">FALSE</definedName>
    <definedName name="QBHEADERSONSCREEN" localSheetId="2">FALSE</definedName>
    <definedName name="QBHEADERSONSCREEN" localSheetId="1">FALSE</definedName>
    <definedName name="QBMETADATASIZE" localSheetId="0">5809</definedName>
    <definedName name="QBMETADATASIZE" localSheetId="2">5809</definedName>
    <definedName name="QBMETADATASIZE" localSheetId="1">5809</definedName>
    <definedName name="QBPRESERVECOLOR" localSheetId="0">TRUE</definedName>
    <definedName name="QBPRESERVECOLOR" localSheetId="2">TRUE</definedName>
    <definedName name="QBPRESERVECOLOR" localSheetId="1">TRUE</definedName>
    <definedName name="QBPRESERVEFONT" localSheetId="0">TRUE</definedName>
    <definedName name="QBPRESERVEFONT" localSheetId="2">TRUE</definedName>
    <definedName name="QBPRESERVEFONT" localSheetId="1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SPACE" localSheetId="0">TRUE</definedName>
    <definedName name="QBPRESERVESPACE" localSheetId="2">TRUE</definedName>
    <definedName name="QBPRESERVESPACE" localSheetId="1">TRUE</definedName>
    <definedName name="QBREPORTCOLAXIS" localSheetId="0">8</definedName>
    <definedName name="QBREPORTCOLAXIS" localSheetId="2">8</definedName>
    <definedName name="QBREPORTCOLAXIS" localSheetId="1">8</definedName>
    <definedName name="QBREPORTCOMPANYID" localSheetId="0">"dd4690e80e61484199ae474af1910774"</definedName>
    <definedName name="QBREPORTCOMPANYID" localSheetId="2">"dd4690e80e61484199ae474af1910774"</definedName>
    <definedName name="QBREPORTCOMPANYID" localSheetId="1">"dd4690e80e61484199ae474af1910774"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BUDDIFF" localSheetId="0">TRUE</definedName>
    <definedName name="QBREPORTCOMPARECOL_BUDDIFF" localSheetId="2">TRUE</definedName>
    <definedName name="QBREPORTCOMPARECOL_BUDDIFF" localSheetId="1">TRUE</definedName>
    <definedName name="QBREPORTCOMPARECOL_BUDGET" localSheetId="0">TRUE</definedName>
    <definedName name="QBREPORTCOMPARECOL_BUDGET" localSheetId="2">TRUE</definedName>
    <definedName name="QBREPORTCOMPARECOL_BUDGET" localSheetId="1">TRUE</definedName>
    <definedName name="QBREPORTCOMPARECOL_BUDPCT" localSheetId="0">TRUE</definedName>
    <definedName name="QBREPORTCOMPARECOL_BUDPCT" localSheetId="2">TRUE</definedName>
    <definedName name="QBREPORTCOMPARECOL_BUDPCT" localSheetId="1">TRUE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YEAR" localSheetId="0">FALSE</definedName>
    <definedName name="QBREPORTCOMPARECOL_PREVYEAR" localSheetId="2">FALSE</definedName>
    <definedName name="QBREPORTCOMPARECOL_PREVYEAR" localSheetId="1">FALSE</definedName>
    <definedName name="QBREPORTCOMPARECOL_PYDIFF" localSheetId="0">FALSE</definedName>
    <definedName name="QBREPORTCOMPARECOL_PYDIFF" localSheetId="2">FALSE</definedName>
    <definedName name="QBREPORTCOMPARECOL_PYDIFF" localSheetId="1">FALSE</definedName>
    <definedName name="QBREPORTCOMPARECOL_PYPCT" localSheetId="0">FALSE</definedName>
    <definedName name="QBREPORTCOMPARECOL_PYPCT" localSheetId="2">FALSE</definedName>
    <definedName name="QBREPORTCOMPARECOL_PYPCT" localSheetId="1">FALSE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ROWAXIS" localSheetId="0">11</definedName>
    <definedName name="QBREPORTROWAXIS" localSheetId="2">11</definedName>
    <definedName name="QBREPORTROWAXIS" localSheetId="1">11</definedName>
    <definedName name="QBREPORTSUBCOLAXIS" localSheetId="0">24</definedName>
    <definedName name="QBREPORTSUBCOLAXIS" localSheetId="2">24</definedName>
    <definedName name="QBREPORTSUBCOLAXIS" localSheetId="1">24</definedName>
    <definedName name="QBREPORTTYPE" localSheetId="0">288</definedName>
    <definedName name="QBREPORTTYPE" localSheetId="2">288</definedName>
    <definedName name="QBREPORTTYPE" localSheetId="1">288</definedName>
    <definedName name="QBROWHEADERS" localSheetId="0">5</definedName>
    <definedName name="QBROWHEADERS" localSheetId="2">5</definedName>
    <definedName name="QBROWHEADERS" localSheetId="1">5</definedName>
    <definedName name="QBSTARTDATE" localSheetId="0">20141001</definedName>
    <definedName name="QBSTARTDATE" localSheetId="2">20141001</definedName>
    <definedName name="QBSTARTDATE" localSheetId="1">20141001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38" l="1"/>
  <c r="J28" i="38" l="1"/>
  <c r="H79" i="38"/>
  <c r="G79" i="38"/>
  <c r="G80" i="38" s="1"/>
  <c r="G81" i="38" s="1"/>
  <c r="F79" i="38"/>
  <c r="J70" i="38"/>
  <c r="J79" i="38" s="1"/>
  <c r="J67" i="38"/>
  <c r="H67" i="38"/>
  <c r="G67" i="38"/>
  <c r="F67" i="38"/>
  <c r="J60" i="38"/>
  <c r="H60" i="38"/>
  <c r="G60" i="38"/>
  <c r="F60" i="38"/>
  <c r="J56" i="38"/>
  <c r="H56" i="38"/>
  <c r="G56" i="38"/>
  <c r="F56" i="38"/>
  <c r="J44" i="38"/>
  <c r="H44" i="38"/>
  <c r="G44" i="38"/>
  <c r="F44" i="38"/>
  <c r="J38" i="38"/>
  <c r="H38" i="38"/>
  <c r="G38" i="38"/>
  <c r="F38" i="38"/>
  <c r="H32" i="38"/>
  <c r="H80" i="38" s="1"/>
  <c r="G32" i="38"/>
  <c r="F32" i="38"/>
  <c r="F80" i="38" s="1"/>
  <c r="J32" i="38"/>
  <c r="J80" i="38" s="1"/>
  <c r="J23" i="38"/>
  <c r="H23" i="38"/>
  <c r="G23" i="38"/>
  <c r="F23" i="38"/>
  <c r="F18" i="38"/>
  <c r="J16" i="38"/>
  <c r="J15" i="38"/>
  <c r="J18" i="38" s="1"/>
  <c r="J12" i="38"/>
  <c r="H12" i="38"/>
  <c r="G12" i="38"/>
  <c r="F12" i="38"/>
  <c r="H7" i="38"/>
  <c r="G7" i="38"/>
  <c r="F7" i="38"/>
  <c r="J6" i="38"/>
  <c r="J7" i="38" s="1"/>
  <c r="J16" i="37" l="1"/>
  <c r="F18" i="37"/>
  <c r="F23" i="37"/>
  <c r="J23" i="37"/>
  <c r="J17" i="37"/>
  <c r="J28" i="37"/>
  <c r="H79" i="37"/>
  <c r="G79" i="37"/>
  <c r="F79" i="37"/>
  <c r="J70" i="37"/>
  <c r="J79" i="37" s="1"/>
  <c r="J67" i="37"/>
  <c r="H67" i="37"/>
  <c r="G67" i="37"/>
  <c r="F67" i="37"/>
  <c r="J60" i="37"/>
  <c r="H60" i="37"/>
  <c r="G60" i="37"/>
  <c r="F60" i="37"/>
  <c r="J56" i="37"/>
  <c r="H56" i="37"/>
  <c r="G56" i="37"/>
  <c r="F56" i="37"/>
  <c r="J44" i="37"/>
  <c r="H44" i="37"/>
  <c r="G44" i="37"/>
  <c r="F44" i="37"/>
  <c r="J38" i="37"/>
  <c r="H38" i="37"/>
  <c r="G38" i="37"/>
  <c r="F38" i="37"/>
  <c r="H32" i="37"/>
  <c r="G32" i="37"/>
  <c r="F32" i="37"/>
  <c r="J32" i="37"/>
  <c r="H23" i="37"/>
  <c r="G23" i="37"/>
  <c r="J15" i="37"/>
  <c r="J18" i="37" s="1"/>
  <c r="J12" i="37"/>
  <c r="H12" i="37"/>
  <c r="G12" i="37"/>
  <c r="F12" i="37"/>
  <c r="H7" i="37"/>
  <c r="G7" i="37"/>
  <c r="F7" i="37"/>
  <c r="J6" i="37"/>
  <c r="J7" i="37" s="1"/>
  <c r="J6" i="36"/>
  <c r="J15" i="36"/>
  <c r="J17" i="36"/>
  <c r="J26" i="36"/>
  <c r="J7" i="36"/>
  <c r="H76" i="36"/>
  <c r="G76" i="36"/>
  <c r="F76" i="36"/>
  <c r="J67" i="36"/>
  <c r="J76" i="36" s="1"/>
  <c r="J64" i="36"/>
  <c r="H64" i="36"/>
  <c r="G64" i="36"/>
  <c r="F64" i="36"/>
  <c r="J57" i="36"/>
  <c r="H57" i="36"/>
  <c r="G57" i="36"/>
  <c r="F57" i="36"/>
  <c r="J53" i="36"/>
  <c r="H53" i="36"/>
  <c r="G53" i="36"/>
  <c r="F53" i="36"/>
  <c r="J41" i="36"/>
  <c r="H41" i="36"/>
  <c r="G41" i="36"/>
  <c r="F41" i="36"/>
  <c r="J35" i="36"/>
  <c r="H35" i="36"/>
  <c r="G35" i="36"/>
  <c r="F35" i="36"/>
  <c r="H30" i="36"/>
  <c r="G30" i="36"/>
  <c r="F30" i="36"/>
  <c r="F77" i="36" s="1"/>
  <c r="J30" i="36"/>
  <c r="H21" i="36"/>
  <c r="G21" i="36"/>
  <c r="F21" i="36"/>
  <c r="J16" i="36"/>
  <c r="J12" i="36"/>
  <c r="H12" i="36"/>
  <c r="G12" i="36"/>
  <c r="F12" i="36"/>
  <c r="H7" i="36"/>
  <c r="G7" i="36"/>
  <c r="F7" i="36"/>
  <c r="J16" i="35"/>
  <c r="J17" i="35"/>
  <c r="J21" i="35" s="1"/>
  <c r="J67" i="35"/>
  <c r="J76" i="35" s="1"/>
  <c r="J6" i="35"/>
  <c r="J26" i="35"/>
  <c r="J30" i="35" s="1"/>
  <c r="H76" i="35"/>
  <c r="G76" i="35"/>
  <c r="F76" i="35"/>
  <c r="J64" i="35"/>
  <c r="H64" i="35"/>
  <c r="G64" i="35"/>
  <c r="F64" i="35"/>
  <c r="J57" i="35"/>
  <c r="H57" i="35"/>
  <c r="G57" i="35"/>
  <c r="F57" i="35"/>
  <c r="J53" i="35"/>
  <c r="H53" i="35"/>
  <c r="G53" i="35"/>
  <c r="F53" i="35"/>
  <c r="J41" i="35"/>
  <c r="H41" i="35"/>
  <c r="G41" i="35"/>
  <c r="F41" i="35"/>
  <c r="J35" i="35"/>
  <c r="H35" i="35"/>
  <c r="G35" i="35"/>
  <c r="F35" i="35"/>
  <c r="H30" i="35"/>
  <c r="G30" i="35"/>
  <c r="F30" i="35"/>
  <c r="F77" i="35" s="1"/>
  <c r="H21" i="35"/>
  <c r="G21" i="35"/>
  <c r="F21" i="35"/>
  <c r="J12" i="35"/>
  <c r="H12" i="35"/>
  <c r="G12" i="35"/>
  <c r="F12" i="35"/>
  <c r="J7" i="35"/>
  <c r="H7" i="35"/>
  <c r="G7" i="35"/>
  <c r="F7" i="35"/>
  <c r="G77" i="36" l="1"/>
  <c r="G78" i="36" s="1"/>
  <c r="G77" i="35"/>
  <c r="G78" i="35" s="1"/>
  <c r="H77" i="36"/>
  <c r="H77" i="35"/>
  <c r="J77" i="36"/>
  <c r="J21" i="36"/>
  <c r="H80" i="37"/>
  <c r="F80" i="37"/>
  <c r="G80" i="37"/>
  <c r="G81" i="37" s="1"/>
  <c r="J80" i="37"/>
  <c r="J77" i="35"/>
  <c r="J7" i="34"/>
  <c r="J12" i="34" l="1"/>
  <c r="J41" i="34" l="1"/>
  <c r="J35" i="34"/>
  <c r="J21" i="34"/>
  <c r="H21" i="34"/>
  <c r="H12" i="34"/>
  <c r="J57" i="34"/>
  <c r="J30" i="34"/>
  <c r="J53" i="34"/>
  <c r="J64" i="34"/>
  <c r="J76" i="34"/>
  <c r="H76" i="34"/>
  <c r="G76" i="34"/>
  <c r="F76" i="34"/>
  <c r="H64" i="34"/>
  <c r="G64" i="34"/>
  <c r="F64" i="34"/>
  <c r="H57" i="34"/>
  <c r="G57" i="34"/>
  <c r="F57" i="34"/>
  <c r="H53" i="34"/>
  <c r="G53" i="34"/>
  <c r="F53" i="34"/>
  <c r="H41" i="34"/>
  <c r="G41" i="34"/>
  <c r="F41" i="34"/>
  <c r="H35" i="34"/>
  <c r="G35" i="34"/>
  <c r="F35" i="34"/>
  <c r="H30" i="34"/>
  <c r="G30" i="34"/>
  <c r="F30" i="34"/>
  <c r="G21" i="34"/>
  <c r="F21" i="34"/>
  <c r="G12" i="34"/>
  <c r="F12" i="34"/>
  <c r="H7" i="34"/>
  <c r="G7" i="34"/>
  <c r="F7" i="34"/>
  <c r="F77" i="34" l="1"/>
  <c r="H77" i="34"/>
  <c r="J77" i="34"/>
  <c r="G77" i="34"/>
  <c r="G78" i="34" s="1"/>
  <c r="H7" i="33"/>
  <c r="H72" i="33"/>
  <c r="H60" i="33"/>
  <c r="H53" i="33"/>
  <c r="H49" i="33"/>
  <c r="G49" i="33"/>
  <c r="H37" i="33"/>
  <c r="H26" i="33"/>
  <c r="H31" i="33"/>
  <c r="G72" i="33" l="1"/>
  <c r="F72" i="33"/>
  <c r="G60" i="33"/>
  <c r="F60" i="33"/>
  <c r="G53" i="33"/>
  <c r="F53" i="33"/>
  <c r="F49" i="33"/>
  <c r="G37" i="33"/>
  <c r="F37" i="33"/>
  <c r="G31" i="33"/>
  <c r="F31" i="33"/>
  <c r="G26" i="33"/>
  <c r="G73" i="33" s="1"/>
  <c r="G74" i="33" s="1"/>
  <c r="F26" i="33"/>
  <c r="G17" i="33"/>
  <c r="F17" i="33"/>
  <c r="G12" i="33"/>
  <c r="F12" i="33"/>
  <c r="G7" i="33"/>
  <c r="F7" i="33"/>
  <c r="F73" i="33" l="1"/>
  <c r="F49" i="31"/>
  <c r="F17" i="31"/>
  <c r="G72" i="31"/>
  <c r="F72" i="31"/>
  <c r="G60" i="31"/>
  <c r="F60" i="31"/>
  <c r="G53" i="31"/>
  <c r="F53" i="31"/>
  <c r="G49" i="31"/>
  <c r="G37" i="31"/>
  <c r="F37" i="31"/>
  <c r="G31" i="31"/>
  <c r="F31" i="31"/>
  <c r="G26" i="31"/>
  <c r="F26" i="31"/>
  <c r="G17" i="31"/>
  <c r="G12" i="31"/>
  <c r="F12" i="31"/>
  <c r="G7" i="31"/>
  <c r="F7" i="31"/>
  <c r="G73" i="31" l="1"/>
  <c r="G74" i="31" s="1"/>
  <c r="F73" i="31"/>
  <c r="G104" i="29"/>
  <c r="F104" i="29"/>
  <c r="G91" i="29"/>
  <c r="F91" i="29"/>
  <c r="G84" i="29"/>
  <c r="F84" i="29"/>
  <c r="G63" i="29"/>
  <c r="F63" i="29"/>
  <c r="G53" i="29"/>
  <c r="F53" i="29"/>
  <c r="G46" i="29"/>
  <c r="F46" i="29"/>
  <c r="G39" i="29"/>
  <c r="F39" i="29"/>
  <c r="G30" i="29"/>
  <c r="F30" i="29"/>
  <c r="G25" i="29"/>
  <c r="G21" i="29"/>
  <c r="F21" i="29"/>
  <c r="G15" i="29"/>
  <c r="F15" i="29"/>
  <c r="G8" i="29"/>
  <c r="F8" i="29"/>
  <c r="G104" i="28"/>
  <c r="G91" i="28"/>
  <c r="G84" i="28"/>
  <c r="G63" i="28"/>
  <c r="G53" i="28"/>
  <c r="G46" i="28"/>
  <c r="G39" i="28"/>
  <c r="G30" i="28"/>
  <c r="G25" i="28"/>
  <c r="G21" i="28"/>
  <c r="G15" i="28"/>
  <c r="G8" i="28"/>
  <c r="F104" i="28"/>
  <c r="F91" i="28"/>
  <c r="F84" i="28"/>
  <c r="F63" i="28"/>
  <c r="F53" i="28"/>
  <c r="F46" i="28"/>
  <c r="F39" i="28"/>
  <c r="F30" i="28"/>
  <c r="F21" i="28"/>
  <c r="F15" i="28"/>
  <c r="F8" i="28"/>
  <c r="F62" i="27"/>
  <c r="F21" i="27"/>
  <c r="F103" i="27"/>
  <c r="F15" i="27"/>
  <c r="F8" i="27"/>
  <c r="F90" i="27"/>
  <c r="F83" i="27"/>
  <c r="F52" i="27"/>
  <c r="F45" i="27"/>
  <c r="F38" i="27"/>
  <c r="F29" i="27"/>
  <c r="G105" i="29" l="1"/>
  <c r="F30" i="27"/>
  <c r="G31" i="28"/>
  <c r="F104" i="27"/>
  <c r="F105" i="29"/>
  <c r="F105" i="28"/>
  <c r="G105" i="28"/>
  <c r="F31" i="29"/>
  <c r="G31" i="29"/>
  <c r="G106" i="29" s="1"/>
  <c r="F31" i="28"/>
</calcChain>
</file>

<file path=xl/sharedStrings.xml><?xml version="1.0" encoding="utf-8"?>
<sst xmlns="http://schemas.openxmlformats.org/spreadsheetml/2006/main" count="768" uniqueCount="105">
  <si>
    <t>Income</t>
  </si>
  <si>
    <t>Revenue</t>
  </si>
  <si>
    <t>Expense</t>
  </si>
  <si>
    <t>Administrative Expenses</t>
  </si>
  <si>
    <t>Bank Service Charge</t>
  </si>
  <si>
    <t>Insurance</t>
  </si>
  <si>
    <t>Post Office Box Rental</t>
  </si>
  <si>
    <t>Storage</t>
  </si>
  <si>
    <t>Total Administrative Expenses</t>
  </si>
  <si>
    <t>Other Expenses</t>
  </si>
  <si>
    <t>Annual Report Filing</t>
  </si>
  <si>
    <t>Audit</t>
  </si>
  <si>
    <t>Contingency</t>
  </si>
  <si>
    <t>Total Other Expenses</t>
  </si>
  <si>
    <t>Scholarship Expenses</t>
  </si>
  <si>
    <t>Merit</t>
  </si>
  <si>
    <t>Total Scholarship Expenses</t>
  </si>
  <si>
    <t>Total Expenses</t>
  </si>
  <si>
    <t>Dr. David T. Welch</t>
  </si>
  <si>
    <t>Randolph Lewis "Bridge Builder"</t>
  </si>
  <si>
    <t>Fundraising Expenses</t>
  </si>
  <si>
    <t>Alpha Omega Holiday Party</t>
  </si>
  <si>
    <t>Program Expenses</t>
  </si>
  <si>
    <t>Total Program Expenses</t>
  </si>
  <si>
    <t>Lena Brown USF Book</t>
  </si>
  <si>
    <t>Pauline Besselli Endowment for the Arts</t>
  </si>
  <si>
    <t>Mary O'Neal Brown SPC</t>
  </si>
  <si>
    <t>Madame Vivian Rouson</t>
  </si>
  <si>
    <t>Educational Advancement Foundation</t>
  </si>
  <si>
    <t>Community Donation Expenses</t>
  </si>
  <si>
    <t>American Diabetes Association</t>
  </si>
  <si>
    <t>American Heart Association</t>
  </si>
  <si>
    <t>CASA</t>
  </si>
  <si>
    <t>Enoch Davis Center</t>
  </si>
  <si>
    <t>Empath Health - Suncoast Hospice</t>
  </si>
  <si>
    <t>Johnnie Ruth Clarke Health Center</t>
  </si>
  <si>
    <t>NAACP</t>
  </si>
  <si>
    <t>James B. Sanderlin Family Service Center</t>
  </si>
  <si>
    <t>SCDAA - St. Petersbug</t>
  </si>
  <si>
    <t>St. Petersburg Free Clinic</t>
  </si>
  <si>
    <t>United Negro College Fund</t>
  </si>
  <si>
    <t>Scholarships Revenue</t>
  </si>
  <si>
    <t>Total Scholarships Revenue</t>
  </si>
  <si>
    <t>Fundraisers Revenue</t>
  </si>
  <si>
    <t>Total Fundraisers Revenue</t>
  </si>
  <si>
    <t>Grants/Donations Revenue</t>
  </si>
  <si>
    <t>Community Assistance</t>
  </si>
  <si>
    <t>Member Retreat Revenue</t>
  </si>
  <si>
    <t>Total Grants/Donations Revenue</t>
  </si>
  <si>
    <t>Total Member Retreat Revenue</t>
  </si>
  <si>
    <t>Other Income Revenue</t>
  </si>
  <si>
    <t>Total Other Income Revenue</t>
  </si>
  <si>
    <t>Total Fundraising Expenses</t>
  </si>
  <si>
    <t>AKAdemy Donation</t>
  </si>
  <si>
    <t>Pinellas County Urban League</t>
  </si>
  <si>
    <t>Pinellas Opportunity Council</t>
  </si>
  <si>
    <t>Total Community Donation Expenses</t>
  </si>
  <si>
    <t>Grants/Donations</t>
  </si>
  <si>
    <t>Total Revenue</t>
  </si>
  <si>
    <t>Grants/Donations Expenses</t>
  </si>
  <si>
    <r>
      <t xml:space="preserve">AKA AKAdemy
</t>
    </r>
    <r>
      <rPr>
        <sz val="10"/>
        <color indexed="63"/>
        <rFont val="Arial Narrow"/>
        <family val="2"/>
      </rPr>
      <t>Restricted funds funded by the Pinellas County Juvenile Welfare Board, Inc.</t>
    </r>
  </si>
  <si>
    <t>Total Grants/Donations Expenses</t>
  </si>
  <si>
    <r>
      <t xml:space="preserve">FY 19 Budget
</t>
    </r>
    <r>
      <rPr>
        <b/>
        <sz val="10"/>
        <color indexed="63"/>
        <rFont val="Arial Narrow"/>
        <family val="2"/>
      </rPr>
      <t>10/1/2018-9/30/2019</t>
    </r>
  </si>
  <si>
    <t>Other</t>
  </si>
  <si>
    <t>Giving Tuesday</t>
  </si>
  <si>
    <t>Essence of Ebony Pearls</t>
  </si>
  <si>
    <r>
      <t xml:space="preserve">Building Your Economic Legacy
</t>
    </r>
    <r>
      <rPr>
        <sz val="10"/>
        <color indexed="63"/>
        <rFont val="Arial Narrow"/>
        <family val="2"/>
      </rPr>
      <t>Financial Planning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Credit Repair
The Black Dollar 365
Operation AKA Assist</t>
    </r>
  </si>
  <si>
    <r>
      <t xml:space="preserve">The Arts!
</t>
    </r>
    <r>
      <rPr>
        <sz val="10"/>
        <color indexed="63"/>
        <rFont val="Arial Narrow"/>
        <family val="2"/>
      </rPr>
      <t>Harlem Renaissance
Black Arts Movement</t>
    </r>
  </si>
  <si>
    <r>
      <t xml:space="preserve">Women's Healthcare and Wellness
</t>
    </r>
    <r>
      <rPr>
        <sz val="10"/>
        <color indexed="63"/>
        <rFont val="Arial Narrow"/>
        <family val="2"/>
      </rPr>
      <t>Heart Health - Pink Goes Red
Nutrition and Wellness
Care for the Caregivers - Caregivers' Day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Breast Cancer Awareness</t>
    </r>
  </si>
  <si>
    <r>
      <t xml:space="preserve">Global Impact
</t>
    </r>
    <r>
      <rPr>
        <sz val="10"/>
        <color indexed="63"/>
        <rFont val="Arial Narrow"/>
        <family val="2"/>
      </rPr>
      <t>Soles 4 Souls
Lions Club International
Pillowcase Project
Refugees in America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Dr. MLK, Jr. International Day of Service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Global Impact Day</t>
    </r>
  </si>
  <si>
    <r>
      <t xml:space="preserve">HBCU </t>
    </r>
    <r>
      <rPr>
        <i/>
        <sz val="14"/>
        <color indexed="63"/>
        <rFont val="Arial Narrow"/>
        <family val="2"/>
      </rPr>
      <t>for</t>
    </r>
    <r>
      <rPr>
        <sz val="14"/>
        <color indexed="63"/>
        <rFont val="Arial Narrow"/>
        <family val="2"/>
      </rPr>
      <t xml:space="preserve"> Life: A Call to Action
</t>
    </r>
    <r>
      <rPr>
        <sz val="10"/>
        <color indexed="63"/>
        <rFont val="Arial Narrow"/>
        <family val="2"/>
      </rPr>
      <t>#CAP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National HBCU Week</t>
    </r>
    <r>
      <rPr>
        <sz val="14"/>
        <color indexed="63"/>
        <rFont val="Arial Narrow"/>
        <family val="2"/>
      </rPr>
      <t xml:space="preserve"> - </t>
    </r>
    <r>
      <rPr>
        <sz val="10"/>
        <color indexed="63"/>
        <rFont val="Arial Narrow"/>
        <family val="2"/>
      </rPr>
      <t>HBCU Day</t>
    </r>
  </si>
  <si>
    <r>
      <t xml:space="preserve">Other
</t>
    </r>
    <r>
      <rPr>
        <sz val="10"/>
        <color indexed="63"/>
        <rFont val="Arial Narrow"/>
        <family val="2"/>
      </rPr>
      <t>President's Council, AKAdemy Alumni, Named</t>
    </r>
  </si>
  <si>
    <t>Bank Estimate 9/30/2019</t>
  </si>
  <si>
    <r>
      <t xml:space="preserve">Annual Meeting
</t>
    </r>
    <r>
      <rPr>
        <sz val="10"/>
        <color indexed="63"/>
        <rFont val="Arial Narrow"/>
        <family val="2"/>
      </rPr>
      <t>Planning</t>
    </r>
    <r>
      <rPr>
        <sz val="14"/>
        <color indexed="63"/>
        <rFont val="Arial Narrow"/>
        <family val="2"/>
      </rPr>
      <t xml:space="preserve">
</t>
    </r>
    <r>
      <rPr>
        <sz val="10"/>
        <color indexed="63"/>
        <rFont val="Arial Narrow"/>
        <family val="2"/>
      </rPr>
      <t>YDF Board
New Officer Training</t>
    </r>
  </si>
  <si>
    <r>
      <t xml:space="preserve">Essence of Ebony Pearls
</t>
    </r>
    <r>
      <rPr>
        <sz val="10"/>
        <color indexed="63"/>
        <rFont val="Arial Narrow"/>
        <family val="2"/>
      </rPr>
      <t>Amount may be reduced by outstanding FY17 Debutante Winners, FY 19 Debutante Winners, and anticipated FY19 book scholarships</t>
    </r>
  </si>
  <si>
    <r>
      <t xml:space="preserve">Net Income
</t>
    </r>
    <r>
      <rPr>
        <sz val="10"/>
        <color indexed="63"/>
        <rFont val="Arial Narrow"/>
        <family val="2"/>
      </rPr>
      <t>Any remaining balance would rollover to fund the FY20 budget</t>
    </r>
  </si>
  <si>
    <t>Annual Member Retreat</t>
  </si>
  <si>
    <t>Youth Development Grant</t>
  </si>
  <si>
    <t>Leadership &amp; Civic Engagement</t>
  </si>
  <si>
    <t>Daystar Life Center</t>
  </si>
  <si>
    <r>
      <t xml:space="preserve">American Cancer Society
</t>
    </r>
    <r>
      <rPr>
        <sz val="10"/>
        <color indexed="63"/>
        <rFont val="Arial Narrow"/>
        <family val="2"/>
      </rPr>
      <t>Relay For Life</t>
    </r>
  </si>
  <si>
    <t>NCNW Black Pearls</t>
  </si>
  <si>
    <t>Mammogram Screenings</t>
  </si>
  <si>
    <t>AKA HBCU Endowment Fund</t>
  </si>
  <si>
    <t>Programs</t>
  </si>
  <si>
    <r>
      <t xml:space="preserve">Annual Member Retreat
</t>
    </r>
    <r>
      <rPr>
        <sz val="10"/>
        <color indexed="63"/>
        <rFont val="Arial Narrow"/>
        <family val="2"/>
      </rPr>
      <t>2018 Profit</t>
    </r>
  </si>
  <si>
    <r>
      <t xml:space="preserve">Actual
</t>
    </r>
    <r>
      <rPr>
        <b/>
        <sz val="10"/>
        <color indexed="63"/>
        <rFont val="Arial Narrow"/>
        <family val="2"/>
      </rPr>
      <t>November 2018</t>
    </r>
  </si>
  <si>
    <r>
      <t xml:space="preserve">FY 20 Budget  
</t>
    </r>
    <r>
      <rPr>
        <b/>
        <sz val="10"/>
        <color indexed="63"/>
        <rFont val="Arial Narrow"/>
        <family val="2"/>
      </rPr>
      <t>10/1/2019-9/30/2020</t>
    </r>
  </si>
  <si>
    <r>
      <t xml:space="preserve">Actual
</t>
    </r>
    <r>
      <rPr>
        <b/>
        <sz val="10"/>
        <color rgb="FF323232"/>
        <rFont val="Arial Narrow"/>
        <family val="2"/>
      </rPr>
      <t>Dec</t>
    </r>
    <r>
      <rPr>
        <b/>
        <sz val="10"/>
        <color indexed="63"/>
        <rFont val="Arial Narrow"/>
        <family val="2"/>
      </rPr>
      <t>ember 2019</t>
    </r>
  </si>
  <si>
    <t>Women's Empowerment</t>
  </si>
  <si>
    <r>
      <t>Actual     
May</t>
    </r>
    <r>
      <rPr>
        <b/>
        <sz val="10"/>
        <color indexed="63"/>
        <rFont val="Arial Narrow"/>
        <family val="2"/>
      </rPr>
      <t xml:space="preserve"> 2020</t>
    </r>
  </si>
  <si>
    <t>Amazon Smile</t>
  </si>
  <si>
    <t>Donations</t>
  </si>
  <si>
    <r>
      <t>Actual      
February</t>
    </r>
    <r>
      <rPr>
        <b/>
        <sz val="10"/>
        <color indexed="63"/>
        <rFont val="Arial Narrow"/>
        <family val="2"/>
      </rPr>
      <t xml:space="preserve"> 2020</t>
    </r>
  </si>
  <si>
    <r>
      <t>Actual      
May</t>
    </r>
    <r>
      <rPr>
        <b/>
        <sz val="10"/>
        <color indexed="63"/>
        <rFont val="Arial Narrow"/>
        <family val="2"/>
      </rPr>
      <t xml:space="preserve"> 2020</t>
    </r>
  </si>
  <si>
    <t>Other Revenue</t>
  </si>
  <si>
    <t>Great Debate</t>
  </si>
  <si>
    <t>Assessments</t>
  </si>
  <si>
    <t>Christmas In July</t>
  </si>
  <si>
    <r>
      <t>Actual      
June</t>
    </r>
    <r>
      <rPr>
        <b/>
        <sz val="10"/>
        <color indexed="63"/>
        <rFont val="Arial Narrow"/>
        <family val="2"/>
      </rPr>
      <t xml:space="preserve"> 2020</t>
    </r>
  </si>
  <si>
    <r>
      <t>Actual      
July</t>
    </r>
    <r>
      <rPr>
        <b/>
        <sz val="14"/>
        <color indexed="63"/>
        <rFont val="Arial Narrow"/>
        <family val="2"/>
      </rPr>
      <t xml:space="preserve"> 2020</t>
    </r>
  </si>
  <si>
    <r>
      <t>Actual      
August</t>
    </r>
    <r>
      <rPr>
        <b/>
        <sz val="14"/>
        <color indexed="63"/>
        <rFont val="Arial Narrow"/>
        <family val="2"/>
      </rPr>
      <t xml:space="preserve"> 2020</t>
    </r>
  </si>
  <si>
    <t>Total Other Revenue</t>
  </si>
  <si>
    <r>
      <t>Actual      
Sept.</t>
    </r>
    <r>
      <rPr>
        <b/>
        <sz val="14"/>
        <color indexed="63"/>
        <rFont val="Arial Narrow"/>
        <family val="2"/>
      </rPr>
      <t xml:space="preserve"> 2020</t>
    </r>
  </si>
  <si>
    <r>
      <t xml:space="preserve">Actual
</t>
    </r>
    <r>
      <rPr>
        <b/>
        <sz val="10"/>
        <color indexed="63"/>
        <rFont val="Arial Narrow"/>
        <family val="2"/>
      </rPr>
      <t>October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</si>
</sst>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 Narrow"/>
      <family val="2"/>
    </font>
    <font>
      <sz val="10"/>
      <color indexed="63"/>
      <name val="Arial Narrow"/>
      <family val="2"/>
    </font>
    <font>
      <sz val="14"/>
      <color indexed="63"/>
      <name val="Arial Narrow"/>
      <family val="2"/>
    </font>
    <font>
      <i/>
      <sz val="14"/>
      <color indexed="63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323232"/>
      <name val="Arial Narrow"/>
      <family val="2"/>
    </font>
    <font>
      <b/>
      <sz val="14"/>
      <color rgb="FF323232"/>
      <name val="Arial Narrow"/>
      <family val="2"/>
    </font>
    <font>
      <sz val="14"/>
      <color rgb="FF323232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indexed="63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NumberFormat="1" applyFont="1"/>
    <xf numFmtId="0" fontId="7" fillId="0" borderId="0" xfId="0" applyNumberFormat="1" applyFont="1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164" fontId="10" fillId="0" borderId="0" xfId="0" applyNumberFormat="1" applyFont="1"/>
    <xf numFmtId="49" fontId="10" fillId="0" borderId="0" xfId="0" applyNumberFormat="1" applyFont="1"/>
    <xf numFmtId="0" fontId="9" fillId="0" borderId="0" xfId="0" applyNumberFormat="1" applyFont="1"/>
    <xf numFmtId="0" fontId="11" fillId="0" borderId="0" xfId="0" applyNumberFormat="1" applyFont="1"/>
    <xf numFmtId="49" fontId="9" fillId="0" borderId="0" xfId="0" applyNumberFormat="1" applyFont="1" applyAlignment="1">
      <alignment wrapText="1"/>
    </xf>
    <xf numFmtId="49" fontId="9" fillId="0" borderId="1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  <xf numFmtId="49" fontId="10" fillId="0" borderId="0" xfId="0" applyNumberFormat="1" applyFont="1" applyFill="1"/>
    <xf numFmtId="44" fontId="10" fillId="0" borderId="0" xfId="1" applyFont="1" applyAlignment="1">
      <alignment vertical="center"/>
    </xf>
    <xf numFmtId="44" fontId="10" fillId="0" borderId="0" xfId="1" applyFont="1"/>
    <xf numFmtId="44" fontId="9" fillId="0" borderId="0" xfId="1" applyFont="1"/>
    <xf numFmtId="44" fontId="10" fillId="0" borderId="0" xfId="1" applyFont="1" applyBorder="1"/>
    <xf numFmtId="44" fontId="9" fillId="0" borderId="0" xfId="1" applyFont="1" applyBorder="1"/>
    <xf numFmtId="44" fontId="9" fillId="0" borderId="2" xfId="1" applyFont="1" applyBorder="1"/>
    <xf numFmtId="44" fontId="10" fillId="0" borderId="0" xfId="1" applyFont="1" applyFill="1"/>
    <xf numFmtId="44" fontId="11" fillId="0" borderId="0" xfId="1" applyFont="1"/>
    <xf numFmtId="165" fontId="9" fillId="0" borderId="3" xfId="1" applyNumberFormat="1" applyFont="1" applyBorder="1"/>
    <xf numFmtId="165" fontId="9" fillId="0" borderId="3" xfId="1" applyNumberFormat="1" applyFont="1" applyBorder="1" applyAlignment="1">
      <alignment vertical="center"/>
    </xf>
    <xf numFmtId="7" fontId="10" fillId="0" borderId="0" xfId="1" applyNumberFormat="1" applyFont="1"/>
    <xf numFmtId="7" fontId="10" fillId="0" borderId="0" xfId="1" applyNumberFormat="1" applyFont="1" applyAlignment="1">
      <alignment vertical="center"/>
    </xf>
    <xf numFmtId="7" fontId="9" fillId="0" borderId="0" xfId="1" applyNumberFormat="1" applyFont="1"/>
    <xf numFmtId="7" fontId="9" fillId="0" borderId="2" xfId="1" applyNumberFormat="1" applyFont="1" applyBorder="1"/>
    <xf numFmtId="7" fontId="9" fillId="0" borderId="4" xfId="1" applyNumberFormat="1" applyFont="1" applyBorder="1" applyAlignment="1">
      <alignment vertical="center"/>
    </xf>
    <xf numFmtId="165" fontId="0" fillId="0" borderId="0" xfId="0" applyNumberFormat="1"/>
    <xf numFmtId="165" fontId="11" fillId="0" borderId="0" xfId="0" applyNumberFormat="1" applyFont="1"/>
    <xf numFmtId="165" fontId="11" fillId="0" borderId="0" xfId="0" applyNumberFormat="1" applyFont="1" applyAlignment="1">
      <alignment vertical="center"/>
    </xf>
    <xf numFmtId="44" fontId="9" fillId="0" borderId="1" xfId="0" applyNumberFormat="1" applyFont="1" applyBorder="1" applyAlignment="1">
      <alignment horizontal="center" wrapText="1"/>
    </xf>
    <xf numFmtId="44" fontId="11" fillId="0" borderId="0" xfId="0" applyNumberFormat="1" applyFont="1"/>
    <xf numFmtId="44" fontId="9" fillId="0" borderId="0" xfId="1" applyNumberFormat="1" applyFont="1"/>
    <xf numFmtId="44" fontId="11" fillId="0" borderId="0" xfId="0" applyNumberFormat="1" applyFont="1" applyAlignment="1">
      <alignment vertical="center"/>
    </xf>
    <xf numFmtId="44" fontId="9" fillId="0" borderId="2" xfId="1" applyNumberFormat="1" applyFont="1" applyBorder="1"/>
    <xf numFmtId="165" fontId="14" fillId="0" borderId="0" xfId="0" applyNumberFormat="1" applyFont="1"/>
    <xf numFmtId="0" fontId="12" fillId="0" borderId="0" xfId="0" applyFont="1"/>
    <xf numFmtId="49" fontId="9" fillId="0" borderId="0" xfId="0" applyNumberFormat="1" applyFont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5601" name="FILTER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5602" name="HEADER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6625" name="FILTER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6626" name="HEADER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7649" name="FILTER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27650" name="HEADER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1:F106"/>
  <sheetViews>
    <sheetView zoomScaleNormal="100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activeCell="E16" sqref="E16"/>
    </sheetView>
  </sheetViews>
  <sheetFormatPr defaultRowHeight="12.75" x14ac:dyDescent="0.2"/>
  <cols>
    <col min="1" max="4" width="3" style="4" customWidth="1"/>
    <col min="5" max="5" width="57.85546875" style="4" customWidth="1"/>
    <col min="6" max="6" width="15.85546875" style="5" bestFit="1" customWidth="1"/>
    <col min="7" max="16384" width="9.140625" style="1"/>
  </cols>
  <sheetData>
    <row r="1" spans="1:6" s="2" customFormat="1" ht="33" thickTop="1" thickBot="1" x14ac:dyDescent="0.3">
      <c r="A1" s="6"/>
      <c r="B1" s="6"/>
      <c r="C1" s="6"/>
      <c r="D1" s="6"/>
      <c r="E1" s="6"/>
      <c r="F1" s="13" t="s">
        <v>62</v>
      </c>
    </row>
    <row r="2" spans="1:6" ht="18.75" thickTop="1" x14ac:dyDescent="0.25">
      <c r="A2" s="7"/>
      <c r="B2" s="7"/>
      <c r="C2" s="7" t="s">
        <v>0</v>
      </c>
      <c r="D2" s="7"/>
      <c r="E2" s="7"/>
      <c r="F2" s="8"/>
    </row>
    <row r="3" spans="1:6" ht="18" x14ac:dyDescent="0.25">
      <c r="A3" s="7"/>
      <c r="B3" s="7"/>
      <c r="C3" s="7"/>
      <c r="D3" s="7" t="s">
        <v>1</v>
      </c>
      <c r="E3" s="7"/>
      <c r="F3" s="8"/>
    </row>
    <row r="4" spans="1:6" ht="18" x14ac:dyDescent="0.25">
      <c r="A4" s="7"/>
      <c r="B4" s="7"/>
      <c r="C4" s="7"/>
      <c r="D4" s="7"/>
      <c r="E4" s="12" t="s">
        <v>41</v>
      </c>
      <c r="F4" s="1"/>
    </row>
    <row r="5" spans="1:6" ht="18" x14ac:dyDescent="0.25">
      <c r="A5" s="7"/>
      <c r="B5" s="7"/>
      <c r="C5" s="7"/>
      <c r="D5" s="7"/>
      <c r="E5" s="14" t="s">
        <v>18</v>
      </c>
      <c r="F5" s="19">
        <v>1000</v>
      </c>
    </row>
    <row r="6" spans="1:6" ht="18" x14ac:dyDescent="0.25">
      <c r="A6" s="7"/>
      <c r="B6" s="7"/>
      <c r="C6" s="7"/>
      <c r="D6" s="7"/>
      <c r="E6" s="14" t="s">
        <v>19</v>
      </c>
      <c r="F6" s="19">
        <v>2000</v>
      </c>
    </row>
    <row r="7" spans="1:6" ht="31.5" x14ac:dyDescent="0.25">
      <c r="A7" s="7"/>
      <c r="B7" s="7"/>
      <c r="C7" s="7"/>
      <c r="D7" s="7"/>
      <c r="E7" s="14" t="s">
        <v>71</v>
      </c>
      <c r="F7" s="19">
        <v>5000</v>
      </c>
    </row>
    <row r="8" spans="1:6" ht="18" x14ac:dyDescent="0.25">
      <c r="A8" s="7"/>
      <c r="B8" s="7"/>
      <c r="C8" s="7"/>
      <c r="D8" s="7"/>
      <c r="E8" s="12" t="s">
        <v>42</v>
      </c>
      <c r="F8" s="20">
        <f>SUM(F5:F7)</f>
        <v>8000</v>
      </c>
    </row>
    <row r="9" spans="1:6" ht="18" x14ac:dyDescent="0.25">
      <c r="A9" s="7"/>
      <c r="B9" s="7"/>
      <c r="C9" s="7"/>
      <c r="D9" s="7"/>
      <c r="E9" s="12"/>
      <c r="F9" s="19"/>
    </row>
    <row r="10" spans="1:6" ht="18" x14ac:dyDescent="0.25">
      <c r="A10" s="7"/>
      <c r="B10" s="7"/>
      <c r="C10" s="7"/>
      <c r="D10" s="7"/>
      <c r="E10" s="12" t="s">
        <v>43</v>
      </c>
      <c r="F10" s="19"/>
    </row>
    <row r="11" spans="1:6" ht="18" x14ac:dyDescent="0.25">
      <c r="A11" s="7"/>
      <c r="B11" s="7"/>
      <c r="C11" s="7"/>
      <c r="D11" s="7"/>
      <c r="E11" s="14" t="s">
        <v>64</v>
      </c>
      <c r="F11" s="19">
        <v>1000</v>
      </c>
    </row>
    <row r="12" spans="1:6" ht="18" x14ac:dyDescent="0.25">
      <c r="A12" s="7"/>
      <c r="B12" s="7"/>
      <c r="C12" s="7"/>
      <c r="D12" s="7"/>
      <c r="E12" s="14" t="s">
        <v>21</v>
      </c>
      <c r="F12" s="19">
        <v>15000</v>
      </c>
    </row>
    <row r="13" spans="1:6" ht="18" x14ac:dyDescent="0.25">
      <c r="A13" s="7"/>
      <c r="B13" s="7"/>
      <c r="C13" s="7"/>
      <c r="D13" s="7"/>
      <c r="E13" s="14" t="s">
        <v>65</v>
      </c>
      <c r="F13" s="19">
        <v>55000</v>
      </c>
    </row>
    <row r="14" spans="1:6" ht="18" x14ac:dyDescent="0.25">
      <c r="A14" s="7"/>
      <c r="B14" s="7"/>
      <c r="C14" s="7"/>
      <c r="D14" s="7"/>
      <c r="E14" s="14" t="s">
        <v>63</v>
      </c>
      <c r="F14" s="19">
        <v>4000</v>
      </c>
    </row>
    <row r="15" spans="1:6" ht="18" x14ac:dyDescent="0.25">
      <c r="A15" s="7"/>
      <c r="B15" s="7"/>
      <c r="C15" s="7"/>
      <c r="D15" s="7"/>
      <c r="E15" s="12" t="s">
        <v>44</v>
      </c>
      <c r="F15" s="20">
        <f>SUM(F11:F14)</f>
        <v>75000</v>
      </c>
    </row>
    <row r="16" spans="1:6" ht="18" x14ac:dyDescent="0.25">
      <c r="A16" s="7"/>
      <c r="B16" s="7"/>
      <c r="C16" s="7"/>
      <c r="D16" s="7"/>
      <c r="E16" s="12"/>
      <c r="F16" s="19"/>
    </row>
    <row r="17" spans="1:6" ht="18" x14ac:dyDescent="0.25">
      <c r="A17" s="7"/>
      <c r="B17" s="7"/>
      <c r="C17" s="7"/>
      <c r="D17" s="7"/>
      <c r="E17" s="12" t="s">
        <v>45</v>
      </c>
      <c r="F17" s="19"/>
    </row>
    <row r="18" spans="1:6" ht="18" x14ac:dyDescent="0.25">
      <c r="A18" s="7"/>
      <c r="B18" s="7"/>
      <c r="C18" s="7"/>
      <c r="D18" s="7"/>
      <c r="E18" s="14" t="s">
        <v>46</v>
      </c>
      <c r="F18" s="19">
        <v>2000</v>
      </c>
    </row>
    <row r="19" spans="1:6" ht="18" x14ac:dyDescent="0.25">
      <c r="A19" s="7"/>
      <c r="B19" s="7"/>
      <c r="C19" s="7"/>
      <c r="D19" s="7"/>
      <c r="E19" s="14" t="s">
        <v>77</v>
      </c>
      <c r="F19" s="19">
        <v>8600</v>
      </c>
    </row>
    <row r="20" spans="1:6" ht="31.5" x14ac:dyDescent="0.25">
      <c r="A20" s="7"/>
      <c r="B20" s="7"/>
      <c r="C20" s="7"/>
      <c r="D20" s="7"/>
      <c r="E20" s="14" t="s">
        <v>60</v>
      </c>
      <c r="F20" s="19">
        <v>109861</v>
      </c>
    </row>
    <row r="21" spans="1:6" ht="18" x14ac:dyDescent="0.25">
      <c r="A21" s="7"/>
      <c r="B21" s="7"/>
      <c r="C21" s="7"/>
      <c r="D21" s="7"/>
      <c r="E21" s="12" t="s">
        <v>48</v>
      </c>
      <c r="F21" s="20">
        <f>F18+F19+F20</f>
        <v>120461</v>
      </c>
    </row>
    <row r="22" spans="1:6" ht="18" x14ac:dyDescent="0.25">
      <c r="A22" s="7"/>
      <c r="B22" s="7"/>
      <c r="C22" s="7"/>
      <c r="D22" s="7"/>
      <c r="E22" s="12"/>
      <c r="F22" s="19"/>
    </row>
    <row r="23" spans="1:6" ht="18" x14ac:dyDescent="0.25">
      <c r="A23" s="7"/>
      <c r="B23" s="7"/>
      <c r="C23" s="7"/>
      <c r="D23" s="7"/>
      <c r="E23" s="7" t="s">
        <v>47</v>
      </c>
      <c r="F23" s="19"/>
    </row>
    <row r="24" spans="1:6" ht="18" x14ac:dyDescent="0.25">
      <c r="A24" s="7"/>
      <c r="B24" s="7"/>
      <c r="C24" s="7"/>
      <c r="D24" s="7"/>
      <c r="E24" s="14" t="s">
        <v>76</v>
      </c>
      <c r="F24" s="19">
        <v>1000</v>
      </c>
    </row>
    <row r="25" spans="1:6" ht="18" x14ac:dyDescent="0.25">
      <c r="A25" s="7"/>
      <c r="B25" s="7"/>
      <c r="C25" s="7"/>
      <c r="D25" s="7"/>
      <c r="E25" s="7" t="s">
        <v>49</v>
      </c>
      <c r="F25" s="20">
        <v>1000</v>
      </c>
    </row>
    <row r="26" spans="1:6" ht="18" x14ac:dyDescent="0.25">
      <c r="A26" s="7"/>
      <c r="B26" s="7"/>
      <c r="C26" s="7"/>
      <c r="D26" s="7"/>
      <c r="E26" s="7"/>
      <c r="F26" s="20"/>
    </row>
    <row r="27" spans="1:6" ht="18" x14ac:dyDescent="0.25">
      <c r="A27" s="7"/>
      <c r="B27" s="7"/>
      <c r="C27" s="7"/>
      <c r="D27" s="7"/>
      <c r="E27" s="12" t="s">
        <v>50</v>
      </c>
      <c r="F27" s="21"/>
    </row>
    <row r="28" spans="1:6" ht="18" x14ac:dyDescent="0.25">
      <c r="A28" s="7"/>
      <c r="B28" s="7"/>
      <c r="C28" s="7"/>
      <c r="D28" s="7"/>
      <c r="E28" s="14" t="s">
        <v>72</v>
      </c>
      <c r="F28" s="21">
        <v>15000</v>
      </c>
    </row>
    <row r="29" spans="1:6" ht="18.75" thickBot="1" x14ac:dyDescent="0.3">
      <c r="A29" s="7"/>
      <c r="B29" s="7"/>
      <c r="C29" s="7"/>
      <c r="D29" s="7"/>
      <c r="E29" s="12" t="s">
        <v>51</v>
      </c>
      <c r="F29" s="22">
        <f>SUM(F28:F28)</f>
        <v>15000</v>
      </c>
    </row>
    <row r="30" spans="1:6" ht="19.5" thickTop="1" thickBot="1" x14ac:dyDescent="0.3">
      <c r="A30" s="7"/>
      <c r="B30" s="7"/>
      <c r="C30" s="7"/>
      <c r="D30" s="7" t="s">
        <v>58</v>
      </c>
      <c r="E30" s="7"/>
      <c r="F30" s="23">
        <f>F8+F15+F21+F25+F29</f>
        <v>219461</v>
      </c>
    </row>
    <row r="31" spans="1:6" ht="18.75" thickTop="1" x14ac:dyDescent="0.25">
      <c r="A31" s="7"/>
      <c r="B31" s="7"/>
      <c r="C31" s="7"/>
      <c r="D31" s="7"/>
      <c r="E31" s="7"/>
      <c r="F31" s="21"/>
    </row>
    <row r="32" spans="1:6" ht="18" x14ac:dyDescent="0.25">
      <c r="A32" s="7"/>
      <c r="B32" s="7"/>
      <c r="C32" s="7" t="s">
        <v>2</v>
      </c>
      <c r="D32" s="7"/>
      <c r="E32" s="7"/>
      <c r="F32" s="19"/>
    </row>
    <row r="33" spans="1:6" ht="18" x14ac:dyDescent="0.25">
      <c r="A33" s="7"/>
      <c r="B33" s="7"/>
      <c r="C33" s="7"/>
      <c r="D33" s="7" t="s">
        <v>3</v>
      </c>
      <c r="E33" s="7"/>
      <c r="F33" s="19"/>
    </row>
    <row r="34" spans="1:6" ht="18" x14ac:dyDescent="0.25">
      <c r="A34" s="7"/>
      <c r="B34" s="7"/>
      <c r="C34" s="7"/>
      <c r="D34" s="7"/>
      <c r="E34" s="9" t="s">
        <v>4</v>
      </c>
      <c r="F34" s="19">
        <v>50</v>
      </c>
    </row>
    <row r="35" spans="1:6" ht="18" x14ac:dyDescent="0.25">
      <c r="A35" s="7"/>
      <c r="B35" s="7"/>
      <c r="C35" s="7"/>
      <c r="D35" s="7"/>
      <c r="E35" s="9" t="s">
        <v>5</v>
      </c>
      <c r="F35" s="19">
        <v>1000</v>
      </c>
    </row>
    <row r="36" spans="1:6" ht="18" x14ac:dyDescent="0.25">
      <c r="A36" s="7"/>
      <c r="B36" s="7"/>
      <c r="C36" s="7"/>
      <c r="D36" s="7"/>
      <c r="E36" s="9" t="s">
        <v>6</v>
      </c>
      <c r="F36" s="19">
        <v>85</v>
      </c>
    </row>
    <row r="37" spans="1:6" ht="18" x14ac:dyDescent="0.25">
      <c r="A37" s="7"/>
      <c r="B37" s="7"/>
      <c r="C37" s="7"/>
      <c r="D37" s="7"/>
      <c r="E37" s="9" t="s">
        <v>7</v>
      </c>
      <c r="F37" s="19">
        <v>900</v>
      </c>
    </row>
    <row r="38" spans="1:6" ht="18" x14ac:dyDescent="0.25">
      <c r="A38" s="7"/>
      <c r="B38" s="7"/>
      <c r="C38" s="7"/>
      <c r="D38" s="7" t="s">
        <v>8</v>
      </c>
      <c r="E38" s="7"/>
      <c r="F38" s="20">
        <f>SUM(F34:F37)</f>
        <v>2035</v>
      </c>
    </row>
    <row r="39" spans="1:6" ht="18" x14ac:dyDescent="0.25">
      <c r="A39" s="7"/>
      <c r="B39" s="7"/>
      <c r="C39" s="7"/>
      <c r="D39" s="7"/>
      <c r="E39" s="7"/>
      <c r="F39" s="19"/>
    </row>
    <row r="40" spans="1:6" ht="18" x14ac:dyDescent="0.25">
      <c r="A40" s="7"/>
      <c r="B40" s="7"/>
      <c r="C40" s="7"/>
      <c r="D40" s="7" t="s">
        <v>20</v>
      </c>
      <c r="E40" s="7"/>
      <c r="F40" s="19"/>
    </row>
    <row r="41" spans="1:6" ht="18" x14ac:dyDescent="0.25">
      <c r="A41" s="7"/>
      <c r="B41" s="7"/>
      <c r="C41" s="7"/>
      <c r="D41" s="7"/>
      <c r="E41" s="9" t="s">
        <v>64</v>
      </c>
      <c r="F41" s="19">
        <v>100</v>
      </c>
    </row>
    <row r="42" spans="1:6" ht="18" x14ac:dyDescent="0.25">
      <c r="A42" s="7"/>
      <c r="B42" s="7"/>
      <c r="C42" s="7"/>
      <c r="D42" s="7"/>
      <c r="E42" s="9" t="s">
        <v>21</v>
      </c>
      <c r="F42" s="19">
        <v>13000</v>
      </c>
    </row>
    <row r="43" spans="1:6" ht="18" x14ac:dyDescent="0.25">
      <c r="A43" s="7"/>
      <c r="B43" s="7"/>
      <c r="C43" s="7"/>
      <c r="D43" s="7"/>
      <c r="E43" s="9" t="s">
        <v>65</v>
      </c>
      <c r="F43" s="19">
        <v>20000</v>
      </c>
    </row>
    <row r="44" spans="1:6" ht="18" x14ac:dyDescent="0.25">
      <c r="A44" s="7"/>
      <c r="B44" s="7"/>
      <c r="C44" s="7"/>
      <c r="D44" s="7"/>
      <c r="E44" s="14" t="s">
        <v>63</v>
      </c>
      <c r="F44" s="19">
        <v>1000</v>
      </c>
    </row>
    <row r="45" spans="1:6" ht="18" x14ac:dyDescent="0.25">
      <c r="A45" s="7"/>
      <c r="B45" s="7"/>
      <c r="C45" s="7"/>
      <c r="D45" s="7" t="s">
        <v>52</v>
      </c>
      <c r="E45" s="7"/>
      <c r="F45" s="20">
        <f>SUM(F41:F44)</f>
        <v>34100</v>
      </c>
    </row>
    <row r="46" spans="1:6" ht="18" x14ac:dyDescent="0.25">
      <c r="A46" s="7"/>
      <c r="B46" s="7"/>
      <c r="C46" s="7"/>
      <c r="D46" s="7"/>
      <c r="E46" s="7"/>
      <c r="F46" s="19"/>
    </row>
    <row r="47" spans="1:6" ht="18" x14ac:dyDescent="0.25">
      <c r="A47" s="7"/>
      <c r="B47" s="7"/>
      <c r="C47" s="7"/>
      <c r="D47" s="7" t="s">
        <v>59</v>
      </c>
      <c r="E47" s="7"/>
      <c r="F47" s="19"/>
    </row>
    <row r="48" spans="1:6" ht="31.5" x14ac:dyDescent="0.25">
      <c r="A48" s="7"/>
      <c r="B48" s="7"/>
      <c r="C48" s="7"/>
      <c r="D48" s="7"/>
      <c r="E48" s="14" t="s">
        <v>60</v>
      </c>
      <c r="F48" s="19">
        <v>109861</v>
      </c>
    </row>
    <row r="49" spans="1:6" ht="18" x14ac:dyDescent="0.25">
      <c r="A49" s="7"/>
      <c r="B49" s="7"/>
      <c r="C49" s="7"/>
      <c r="D49" s="7"/>
      <c r="E49" s="9" t="s">
        <v>53</v>
      </c>
      <c r="F49" s="19">
        <v>3000</v>
      </c>
    </row>
    <row r="50" spans="1:6" ht="18" x14ac:dyDescent="0.25">
      <c r="A50" s="7"/>
      <c r="B50" s="7"/>
      <c r="C50" s="7"/>
      <c r="D50" s="7"/>
      <c r="E50" s="9" t="s">
        <v>77</v>
      </c>
      <c r="F50" s="19">
        <v>8600</v>
      </c>
    </row>
    <row r="51" spans="1:6" ht="18" x14ac:dyDescent="0.25">
      <c r="A51" s="7"/>
      <c r="B51" s="7"/>
      <c r="C51" s="7"/>
      <c r="D51" s="7"/>
      <c r="E51" s="9" t="s">
        <v>57</v>
      </c>
      <c r="F51" s="19">
        <v>2000</v>
      </c>
    </row>
    <row r="52" spans="1:6" ht="18" x14ac:dyDescent="0.25">
      <c r="A52" s="7"/>
      <c r="B52" s="7"/>
      <c r="C52" s="7"/>
      <c r="D52" s="7" t="s">
        <v>61</v>
      </c>
      <c r="E52" s="7"/>
      <c r="F52" s="20">
        <f>SUM(F48:F51)</f>
        <v>123461</v>
      </c>
    </row>
    <row r="53" spans="1:6" ht="18" x14ac:dyDescent="0.25">
      <c r="A53" s="7"/>
      <c r="B53" s="7"/>
      <c r="C53" s="7"/>
      <c r="D53" s="7"/>
      <c r="E53" s="7"/>
      <c r="F53" s="19"/>
    </row>
    <row r="54" spans="1:6" ht="18" x14ac:dyDescent="0.25">
      <c r="A54" s="7"/>
      <c r="B54" s="7"/>
      <c r="C54" s="7"/>
      <c r="D54" s="7" t="s">
        <v>22</v>
      </c>
      <c r="E54" s="7"/>
      <c r="F54" s="19"/>
    </row>
    <row r="55" spans="1:6" ht="62.25" x14ac:dyDescent="0.25">
      <c r="A55" s="7"/>
      <c r="B55" s="7"/>
      <c r="C55" s="7"/>
      <c r="D55" s="7"/>
      <c r="E55" s="14" t="s">
        <v>73</v>
      </c>
      <c r="F55" s="19">
        <v>1500</v>
      </c>
    </row>
    <row r="56" spans="1:6" ht="54" x14ac:dyDescent="0.25">
      <c r="A56" s="7"/>
      <c r="B56" s="7"/>
      <c r="C56" s="7"/>
      <c r="D56" s="7"/>
      <c r="E56" s="14" t="s">
        <v>70</v>
      </c>
      <c r="F56" s="18">
        <v>1000</v>
      </c>
    </row>
    <row r="57" spans="1:6" ht="75" x14ac:dyDescent="0.25">
      <c r="A57" s="7"/>
      <c r="B57" s="7"/>
      <c r="C57" s="7"/>
      <c r="D57" s="7"/>
      <c r="E57" s="14" t="s">
        <v>68</v>
      </c>
      <c r="F57" s="18">
        <v>1500</v>
      </c>
    </row>
    <row r="58" spans="1:6" ht="75" x14ac:dyDescent="0.25">
      <c r="A58" s="7"/>
      <c r="B58" s="7"/>
      <c r="C58" s="7"/>
      <c r="D58" s="7"/>
      <c r="E58" s="14" t="s">
        <v>66</v>
      </c>
      <c r="F58" s="18">
        <v>2000</v>
      </c>
    </row>
    <row r="59" spans="1:6" ht="44.25" x14ac:dyDescent="0.25">
      <c r="A59" s="7"/>
      <c r="B59" s="7"/>
      <c r="C59" s="7"/>
      <c r="D59" s="7"/>
      <c r="E59" s="14" t="s">
        <v>67</v>
      </c>
      <c r="F59" s="18">
        <v>1500</v>
      </c>
    </row>
    <row r="60" spans="1:6" ht="105.75" x14ac:dyDescent="0.25">
      <c r="A60" s="7"/>
      <c r="B60" s="7"/>
      <c r="C60" s="7"/>
      <c r="D60" s="7"/>
      <c r="E60" s="14" t="s">
        <v>69</v>
      </c>
      <c r="F60" s="18">
        <v>1500</v>
      </c>
    </row>
    <row r="61" spans="1:6" ht="18" x14ac:dyDescent="0.25">
      <c r="A61" s="7"/>
      <c r="B61" s="7"/>
      <c r="C61" s="7"/>
      <c r="D61" s="7"/>
      <c r="E61" s="16" t="s">
        <v>78</v>
      </c>
      <c r="F61" s="19">
        <v>500</v>
      </c>
    </row>
    <row r="62" spans="1:6" ht="18" x14ac:dyDescent="0.25">
      <c r="A62" s="7"/>
      <c r="B62" s="7"/>
      <c r="C62" s="7"/>
      <c r="D62" s="7" t="s">
        <v>23</v>
      </c>
      <c r="E62" s="7"/>
      <c r="F62" s="20">
        <f>SUM(F55:F61)</f>
        <v>9500</v>
      </c>
    </row>
    <row r="63" spans="1:6" ht="18" x14ac:dyDescent="0.25">
      <c r="A63" s="7"/>
      <c r="B63" s="7"/>
      <c r="C63" s="7"/>
      <c r="D63" s="7"/>
      <c r="E63" s="7"/>
      <c r="F63" s="19"/>
    </row>
    <row r="64" spans="1:6" ht="18" x14ac:dyDescent="0.25">
      <c r="A64" s="7"/>
      <c r="B64" s="7"/>
      <c r="C64" s="7"/>
      <c r="D64" s="7" t="s">
        <v>29</v>
      </c>
      <c r="E64" s="7"/>
      <c r="F64" s="19"/>
    </row>
    <row r="65" spans="1:6" ht="18" x14ac:dyDescent="0.25">
      <c r="A65" s="7"/>
      <c r="B65" s="7"/>
      <c r="C65" s="7"/>
      <c r="D65" s="7"/>
      <c r="E65" s="9" t="s">
        <v>79</v>
      </c>
      <c r="F65" s="19">
        <v>250</v>
      </c>
    </row>
    <row r="66" spans="1:6" ht="31.5" x14ac:dyDescent="0.25">
      <c r="A66" s="7"/>
      <c r="B66" s="7"/>
      <c r="C66" s="7"/>
      <c r="D66" s="7"/>
      <c r="E66" s="14" t="s">
        <v>80</v>
      </c>
      <c r="F66" s="19">
        <v>250</v>
      </c>
    </row>
    <row r="67" spans="1:6" ht="18" x14ac:dyDescent="0.25">
      <c r="A67" s="7"/>
      <c r="B67" s="7"/>
      <c r="C67" s="7"/>
      <c r="D67" s="7"/>
      <c r="E67" s="9" t="s">
        <v>30</v>
      </c>
      <c r="F67" s="19">
        <v>250</v>
      </c>
    </row>
    <row r="68" spans="1:6" ht="18" x14ac:dyDescent="0.25">
      <c r="A68" s="7"/>
      <c r="B68" s="7"/>
      <c r="C68" s="7"/>
      <c r="D68" s="7"/>
      <c r="E68" s="9" t="s">
        <v>31</v>
      </c>
      <c r="F68" s="19">
        <v>250</v>
      </c>
    </row>
    <row r="69" spans="1:6" ht="18" x14ac:dyDescent="0.25">
      <c r="A69" s="7"/>
      <c r="B69" s="7"/>
      <c r="C69" s="7"/>
      <c r="D69" s="7"/>
      <c r="E69" s="9" t="s">
        <v>81</v>
      </c>
      <c r="F69" s="19">
        <v>250</v>
      </c>
    </row>
    <row r="70" spans="1:6" ht="18" x14ac:dyDescent="0.25">
      <c r="A70" s="7"/>
      <c r="B70" s="7"/>
      <c r="C70" s="7"/>
      <c r="D70" s="7"/>
      <c r="E70" s="9" t="s">
        <v>32</v>
      </c>
      <c r="F70" s="19">
        <v>250</v>
      </c>
    </row>
    <row r="71" spans="1:6" ht="18" x14ac:dyDescent="0.25">
      <c r="A71" s="7"/>
      <c r="B71" s="7"/>
      <c r="C71" s="7"/>
      <c r="D71" s="7"/>
      <c r="E71" s="9" t="s">
        <v>33</v>
      </c>
      <c r="F71" s="19">
        <v>500</v>
      </c>
    </row>
    <row r="72" spans="1:6" ht="18" x14ac:dyDescent="0.25">
      <c r="A72" s="7"/>
      <c r="B72" s="7"/>
      <c r="C72" s="7"/>
      <c r="D72" s="7"/>
      <c r="E72" s="9" t="s">
        <v>34</v>
      </c>
      <c r="F72" s="21">
        <v>250</v>
      </c>
    </row>
    <row r="73" spans="1:6" ht="18" x14ac:dyDescent="0.25">
      <c r="A73" s="7"/>
      <c r="B73" s="7"/>
      <c r="C73" s="7"/>
      <c r="D73" s="7"/>
      <c r="E73" s="9" t="s">
        <v>35</v>
      </c>
      <c r="F73" s="19">
        <v>250</v>
      </c>
    </row>
    <row r="74" spans="1:6" ht="18" x14ac:dyDescent="0.25">
      <c r="A74" s="7"/>
      <c r="B74" s="7"/>
      <c r="C74" s="7"/>
      <c r="D74" s="7"/>
      <c r="E74" s="17" t="s">
        <v>82</v>
      </c>
      <c r="F74" s="24">
        <v>250</v>
      </c>
    </row>
    <row r="75" spans="1:6" ht="18" x14ac:dyDescent="0.25">
      <c r="A75" s="7"/>
      <c r="B75" s="7"/>
      <c r="C75" s="7"/>
      <c r="D75" s="7"/>
      <c r="E75" s="9" t="s">
        <v>83</v>
      </c>
      <c r="F75" s="19">
        <v>250</v>
      </c>
    </row>
    <row r="76" spans="1:6" ht="18" x14ac:dyDescent="0.25">
      <c r="A76" s="7"/>
      <c r="B76" s="7"/>
      <c r="C76" s="7"/>
      <c r="D76" s="7"/>
      <c r="E76" s="9" t="s">
        <v>40</v>
      </c>
      <c r="F76" s="19">
        <v>250</v>
      </c>
    </row>
    <row r="77" spans="1:6" ht="18" x14ac:dyDescent="0.25">
      <c r="A77" s="7"/>
      <c r="B77" s="7"/>
      <c r="C77" s="7"/>
      <c r="D77" s="7"/>
      <c r="E77" s="9" t="s">
        <v>37</v>
      </c>
      <c r="F77" s="19">
        <v>500</v>
      </c>
    </row>
    <row r="78" spans="1:6" ht="18" x14ac:dyDescent="0.25">
      <c r="A78" s="7"/>
      <c r="B78" s="7"/>
      <c r="C78" s="7"/>
      <c r="D78" s="7"/>
      <c r="E78" s="9" t="s">
        <v>38</v>
      </c>
      <c r="F78" s="19">
        <v>500</v>
      </c>
    </row>
    <row r="79" spans="1:6" ht="18" x14ac:dyDescent="0.25">
      <c r="A79" s="7"/>
      <c r="B79" s="7"/>
      <c r="C79" s="7"/>
      <c r="D79" s="7"/>
      <c r="E79" s="9" t="s">
        <v>39</v>
      </c>
      <c r="F79" s="19">
        <v>250</v>
      </c>
    </row>
    <row r="80" spans="1:6" ht="18" x14ac:dyDescent="0.25">
      <c r="A80" s="7"/>
      <c r="B80" s="7"/>
      <c r="C80" s="7"/>
      <c r="D80" s="7"/>
      <c r="E80" s="9" t="s">
        <v>36</v>
      </c>
      <c r="F80" s="19">
        <v>500</v>
      </c>
    </row>
    <row r="81" spans="1:6" ht="18" x14ac:dyDescent="0.25">
      <c r="A81" s="7"/>
      <c r="B81" s="7"/>
      <c r="C81" s="7"/>
      <c r="D81" s="7"/>
      <c r="E81" s="9" t="s">
        <v>54</v>
      </c>
      <c r="F81" s="19">
        <v>500</v>
      </c>
    </row>
    <row r="82" spans="1:6" ht="18" x14ac:dyDescent="0.25">
      <c r="A82" s="7"/>
      <c r="B82" s="7"/>
      <c r="C82" s="7"/>
      <c r="D82" s="7"/>
      <c r="E82" s="9" t="s">
        <v>55</v>
      </c>
      <c r="F82" s="21">
        <v>250</v>
      </c>
    </row>
    <row r="83" spans="1:6" ht="18" x14ac:dyDescent="0.25">
      <c r="A83" s="7"/>
      <c r="B83" s="7"/>
      <c r="C83" s="7"/>
      <c r="D83" s="7" t="s">
        <v>56</v>
      </c>
      <c r="E83" s="7"/>
      <c r="F83" s="22">
        <f>SUM(F65:F82)</f>
        <v>5750</v>
      </c>
    </row>
    <row r="84" spans="1:6" ht="18" x14ac:dyDescent="0.25">
      <c r="A84" s="7"/>
      <c r="B84" s="7"/>
      <c r="C84" s="7"/>
      <c r="D84" s="7"/>
      <c r="E84" s="7"/>
      <c r="F84" s="19"/>
    </row>
    <row r="85" spans="1:6" ht="18" x14ac:dyDescent="0.25">
      <c r="A85" s="7"/>
      <c r="B85" s="7"/>
      <c r="C85" s="7"/>
      <c r="D85" s="7" t="s">
        <v>9</v>
      </c>
      <c r="E85" s="7"/>
      <c r="F85" s="19"/>
    </row>
    <row r="86" spans="1:6" ht="18" x14ac:dyDescent="0.25">
      <c r="A86" s="7"/>
      <c r="B86" s="7"/>
      <c r="C86" s="7"/>
      <c r="D86" s="7"/>
      <c r="E86" s="9" t="s">
        <v>10</v>
      </c>
      <c r="F86" s="19">
        <v>65</v>
      </c>
    </row>
    <row r="87" spans="1:6" ht="18" x14ac:dyDescent="0.25">
      <c r="A87" s="7"/>
      <c r="B87" s="7"/>
      <c r="C87" s="7"/>
      <c r="D87" s="7"/>
      <c r="E87" s="9" t="s">
        <v>11</v>
      </c>
      <c r="F87" s="19">
        <v>2500</v>
      </c>
    </row>
    <row r="88" spans="1:6" ht="18" x14ac:dyDescent="0.25">
      <c r="A88" s="7"/>
      <c r="B88" s="7"/>
      <c r="C88" s="7"/>
      <c r="D88" s="7"/>
      <c r="E88" s="9" t="s">
        <v>12</v>
      </c>
      <c r="F88" s="19">
        <v>2450</v>
      </c>
    </row>
    <row r="89" spans="1:6" ht="18" x14ac:dyDescent="0.25">
      <c r="A89" s="7"/>
      <c r="B89" s="7"/>
      <c r="C89" s="7"/>
      <c r="D89" s="7"/>
      <c r="E89" s="9" t="s">
        <v>76</v>
      </c>
      <c r="F89" s="19">
        <v>1000</v>
      </c>
    </row>
    <row r="90" spans="1:6" ht="18" x14ac:dyDescent="0.25">
      <c r="A90" s="7"/>
      <c r="B90" s="7"/>
      <c r="C90" s="7"/>
      <c r="D90" s="7" t="s">
        <v>13</v>
      </c>
      <c r="E90" s="7"/>
      <c r="F90" s="20">
        <f>SUM(F86:F89)</f>
        <v>6015</v>
      </c>
    </row>
    <row r="91" spans="1:6" ht="18" x14ac:dyDescent="0.25">
      <c r="A91" s="7"/>
      <c r="B91" s="7"/>
      <c r="C91" s="7"/>
      <c r="D91" s="7"/>
      <c r="E91" s="7"/>
      <c r="F91" s="19"/>
    </row>
    <row r="92" spans="1:6" ht="18" x14ac:dyDescent="0.25">
      <c r="A92" s="7"/>
      <c r="B92" s="7"/>
      <c r="C92" s="7"/>
      <c r="D92" s="7" t="s">
        <v>14</v>
      </c>
      <c r="E92" s="7"/>
      <c r="F92" s="19"/>
    </row>
    <row r="93" spans="1:6" ht="18" x14ac:dyDescent="0.25">
      <c r="A93" s="7"/>
      <c r="B93" s="7"/>
      <c r="C93" s="7"/>
      <c r="D93" s="7"/>
      <c r="E93" s="9" t="s">
        <v>18</v>
      </c>
      <c r="F93" s="19">
        <v>1000</v>
      </c>
    </row>
    <row r="94" spans="1:6" ht="43.5" x14ac:dyDescent="0.25">
      <c r="A94" s="7"/>
      <c r="B94" s="7"/>
      <c r="C94" s="7"/>
      <c r="D94" s="7"/>
      <c r="E94" s="15" t="s">
        <v>74</v>
      </c>
      <c r="F94" s="19">
        <v>18000</v>
      </c>
    </row>
    <row r="95" spans="1:6" ht="18" x14ac:dyDescent="0.25">
      <c r="A95" s="7"/>
      <c r="B95" s="7"/>
      <c r="C95" s="7"/>
      <c r="D95" s="7"/>
      <c r="E95" s="9" t="s">
        <v>15</v>
      </c>
      <c r="F95" s="19">
        <v>8000</v>
      </c>
    </row>
    <row r="96" spans="1:6" ht="18" x14ac:dyDescent="0.25">
      <c r="A96" s="7"/>
      <c r="B96" s="7"/>
      <c r="C96" s="7"/>
      <c r="D96" s="7"/>
      <c r="E96" s="9" t="s">
        <v>19</v>
      </c>
      <c r="F96" s="21">
        <v>2000</v>
      </c>
    </row>
    <row r="97" spans="1:6" ht="18" x14ac:dyDescent="0.25">
      <c r="A97" s="7"/>
      <c r="B97" s="7"/>
      <c r="C97" s="7"/>
      <c r="D97" s="7"/>
      <c r="E97" s="9" t="s">
        <v>24</v>
      </c>
      <c r="F97" s="19">
        <v>800</v>
      </c>
    </row>
    <row r="98" spans="1:6" ht="18" x14ac:dyDescent="0.25">
      <c r="A98" s="7"/>
      <c r="B98" s="7"/>
      <c r="C98" s="7"/>
      <c r="D98" s="7"/>
      <c r="E98" s="9" t="s">
        <v>27</v>
      </c>
      <c r="F98" s="19">
        <v>500</v>
      </c>
    </row>
    <row r="99" spans="1:6" ht="18" x14ac:dyDescent="0.25">
      <c r="A99" s="7"/>
      <c r="B99" s="7"/>
      <c r="C99" s="7"/>
      <c r="D99" s="7"/>
      <c r="E99" s="9" t="s">
        <v>28</v>
      </c>
      <c r="F99" s="19">
        <v>1000</v>
      </c>
    </row>
    <row r="100" spans="1:6" ht="18" x14ac:dyDescent="0.25">
      <c r="A100" s="7"/>
      <c r="B100" s="7"/>
      <c r="C100" s="7"/>
      <c r="D100" s="7"/>
      <c r="E100" s="9" t="s">
        <v>25</v>
      </c>
      <c r="F100" s="19">
        <v>800</v>
      </c>
    </row>
    <row r="101" spans="1:6" ht="18" x14ac:dyDescent="0.25">
      <c r="A101" s="7"/>
      <c r="B101" s="7"/>
      <c r="C101" s="7"/>
      <c r="D101" s="7"/>
      <c r="E101" s="9" t="s">
        <v>26</v>
      </c>
      <c r="F101" s="21">
        <v>1500</v>
      </c>
    </row>
    <row r="102" spans="1:6" ht="31.5" x14ac:dyDescent="0.25">
      <c r="A102" s="7"/>
      <c r="B102" s="7"/>
      <c r="C102" s="7"/>
      <c r="D102" s="7"/>
      <c r="E102" s="14" t="s">
        <v>71</v>
      </c>
      <c r="F102" s="21">
        <v>5000</v>
      </c>
    </row>
    <row r="103" spans="1:6" ht="18.75" thickBot="1" x14ac:dyDescent="0.3">
      <c r="A103" s="7"/>
      <c r="B103" s="7"/>
      <c r="C103" s="7"/>
      <c r="D103" s="7" t="s">
        <v>16</v>
      </c>
      <c r="E103" s="7"/>
      <c r="F103" s="22">
        <f>SUM(F93:F102)</f>
        <v>38600</v>
      </c>
    </row>
    <row r="104" spans="1:6" ht="19.5" thickTop="1" thickBot="1" x14ac:dyDescent="0.3">
      <c r="A104" s="7"/>
      <c r="B104" s="7"/>
      <c r="C104" s="7" t="s">
        <v>17</v>
      </c>
      <c r="D104" s="7"/>
      <c r="E104" s="7"/>
      <c r="F104" s="23">
        <f>(F38+F45+F52+F62+F83+F90+F103)</f>
        <v>219461</v>
      </c>
    </row>
    <row r="105" spans="1:6" s="3" customFormat="1" ht="33.75" customHeight="1" thickTop="1" thickBot="1" x14ac:dyDescent="0.3">
      <c r="A105" s="43" t="s">
        <v>75</v>
      </c>
      <c r="B105" s="43"/>
      <c r="C105" s="43"/>
      <c r="D105" s="43"/>
      <c r="E105" s="43"/>
      <c r="F105" s="26">
        <v>0</v>
      </c>
    </row>
    <row r="106" spans="1:6" ht="18.75" thickTop="1" x14ac:dyDescent="0.25">
      <c r="A106" s="10"/>
      <c r="B106" s="10"/>
      <c r="C106" s="10"/>
      <c r="D106" s="10"/>
      <c r="E106" s="10"/>
      <c r="F106" s="25"/>
    </row>
  </sheetData>
  <mergeCells count="1">
    <mergeCell ref="A105:E105"/>
  </mergeCells>
  <printOptions horizontalCentered="1" verticalCentered="1"/>
  <pageMargins left="0.5" right="0.5" top="0.5" bottom="0.5" header="0.1" footer="0.3"/>
  <pageSetup scale="60" fitToWidth="0" orientation="portrait" r:id="rId1"/>
  <headerFooter>
    <oddHeader xml:space="preserve">&amp;C&amp;"Arial Narrow,Regular"&amp;12 Youth Development Foundation of Pinellas County, Inc. 
Fundraising Account </oddHeader>
    <oddFooter>&amp;RAPPROVED
September 8, 2018</oddFooter>
  </headerFooter>
  <drawing r:id="rId2"/>
  <legacyDrawing r:id="rId3"/>
  <controls>
    <mc:AlternateContent xmlns:mc="http://schemas.openxmlformats.org/markup-compatibility/2006">
      <mc:Choice Requires="x14">
        <control shapeId="2560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5601" r:id="rId4" name="FILTER"/>
      </mc:Fallback>
    </mc:AlternateContent>
    <mc:AlternateContent xmlns:mc="http://schemas.openxmlformats.org/markup-compatibility/2006">
      <mc:Choice Requires="x14">
        <control shapeId="2560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5602" r:id="rId6" name="HEAD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0750-2FE6-496F-942C-C8A20D0C4355}">
  <dimension ref="A1:J82"/>
  <sheetViews>
    <sheetView tabSelected="1" topLeftCell="A3" workbookViewId="0">
      <selection activeCell="J5" sqref="J5"/>
    </sheetView>
  </sheetViews>
  <sheetFormatPr defaultRowHeight="18" x14ac:dyDescent="0.25"/>
  <cols>
    <col min="1" max="1" width="2.5703125" customWidth="1"/>
    <col min="2" max="2" width="2" hidden="1" customWidth="1"/>
    <col min="3" max="3" width="3.85546875" customWidth="1"/>
    <col min="4" max="4" width="11.42578125" customWidth="1"/>
    <col min="5" max="5" width="35" customWidth="1"/>
    <col min="6" max="6" width="15.85546875" bestFit="1" customWidth="1"/>
    <col min="7" max="7" width="15.140625" hidden="1" customWidth="1"/>
    <col min="8" max="8" width="13.7109375" hidden="1" customWidth="1"/>
    <col min="9" max="9" width="5" customWidth="1"/>
    <col min="10" max="10" width="15.5703125" style="37" bestFit="1" customWidth="1"/>
  </cols>
  <sheetData>
    <row r="1" spans="1:10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  <c r="I1" s="13"/>
      <c r="J1" s="36" t="s">
        <v>103</v>
      </c>
    </row>
    <row r="2" spans="1:10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10" x14ac:dyDescent="0.25">
      <c r="A3" s="7"/>
      <c r="B3" s="7"/>
      <c r="C3" s="7"/>
      <c r="D3" s="7" t="s">
        <v>1</v>
      </c>
      <c r="E3" s="7"/>
      <c r="F3" s="8"/>
      <c r="G3" s="28"/>
    </row>
    <row r="4" spans="1:10" x14ac:dyDescent="0.25">
      <c r="A4" s="7"/>
      <c r="B4" s="7"/>
      <c r="C4" s="7"/>
      <c r="D4" s="7"/>
      <c r="E4" s="12" t="s">
        <v>41</v>
      </c>
      <c r="F4" s="1"/>
      <c r="G4" s="28"/>
      <c r="H4" s="33"/>
      <c r="I4" s="33"/>
    </row>
    <row r="5" spans="1:10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  <c r="I5" s="34"/>
      <c r="J5" s="37">
        <v>1000</v>
      </c>
    </row>
    <row r="6" spans="1:10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  <c r="I6" s="34"/>
      <c r="J6" s="37">
        <f>500+121.07+121.07+96.8+96.8+220</f>
        <v>1155.7399999999998</v>
      </c>
    </row>
    <row r="7" spans="1:10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:J7" si="0">SUM(H5:H6)</f>
        <v>0</v>
      </c>
      <c r="I7" s="30"/>
      <c r="J7" s="38">
        <f t="shared" si="0"/>
        <v>2155.7399999999998</v>
      </c>
    </row>
    <row r="8" spans="1:10" x14ac:dyDescent="0.25">
      <c r="A8" s="7"/>
      <c r="B8" s="7"/>
      <c r="C8" s="7"/>
      <c r="D8" s="7"/>
      <c r="E8" s="12"/>
      <c r="F8" s="19"/>
      <c r="G8" s="28"/>
      <c r="H8" s="34"/>
      <c r="I8" s="34"/>
    </row>
    <row r="9" spans="1:10" x14ac:dyDescent="0.25">
      <c r="A9" s="7"/>
      <c r="B9" s="7"/>
      <c r="C9" s="7"/>
      <c r="D9" s="7"/>
      <c r="E9" s="12" t="s">
        <v>43</v>
      </c>
      <c r="F9" s="19"/>
      <c r="G9" s="28"/>
      <c r="H9" s="34"/>
      <c r="I9" s="34"/>
    </row>
    <row r="10" spans="1:10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  <c r="I10" s="34"/>
    </row>
    <row r="11" spans="1:10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  <c r="I11" s="34"/>
      <c r="J11" s="37">
        <v>10960</v>
      </c>
    </row>
    <row r="12" spans="1:10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0">
        <f>SUM(H10:H11)</f>
        <v>0</v>
      </c>
      <c r="I12" s="30"/>
      <c r="J12" s="38">
        <f>SUM(J10:J11)</f>
        <v>10960</v>
      </c>
    </row>
    <row r="13" spans="1:10" x14ac:dyDescent="0.25">
      <c r="A13" s="7"/>
      <c r="B13" s="7"/>
      <c r="C13" s="7"/>
      <c r="D13" s="7"/>
      <c r="E13" s="12"/>
      <c r="F13" s="19"/>
      <c r="G13" s="28"/>
      <c r="H13" s="34"/>
      <c r="I13" s="34"/>
    </row>
    <row r="14" spans="1:10" x14ac:dyDescent="0.25">
      <c r="A14" s="7"/>
      <c r="B14" s="7"/>
      <c r="C14" s="7"/>
      <c r="D14" s="7"/>
      <c r="E14" s="12" t="s">
        <v>95</v>
      </c>
      <c r="F14" s="19"/>
      <c r="G14" s="28"/>
      <c r="H14" s="34"/>
      <c r="I14" s="34"/>
    </row>
    <row r="15" spans="1:10" x14ac:dyDescent="0.25">
      <c r="A15" s="7"/>
      <c r="B15" s="7"/>
      <c r="C15" s="7"/>
      <c r="D15" s="7"/>
      <c r="E15" s="14" t="s">
        <v>96</v>
      </c>
      <c r="F15" s="19"/>
      <c r="G15" s="28"/>
      <c r="H15" s="34"/>
      <c r="I15" s="34"/>
      <c r="J15" s="37">
        <f>1900+350</f>
        <v>2250</v>
      </c>
    </row>
    <row r="16" spans="1:10" x14ac:dyDescent="0.25">
      <c r="A16" s="7"/>
      <c r="B16" s="7"/>
      <c r="C16" s="7"/>
      <c r="D16" s="7"/>
      <c r="E16" s="14" t="s">
        <v>97</v>
      </c>
      <c r="F16" s="19"/>
      <c r="G16" s="28"/>
      <c r="H16" s="34"/>
      <c r="I16" s="34"/>
      <c r="J16" s="37">
        <f>280</f>
        <v>280</v>
      </c>
    </row>
    <row r="17" spans="1:10" x14ac:dyDescent="0.25">
      <c r="A17" s="7"/>
      <c r="B17" s="7"/>
      <c r="C17" s="7"/>
      <c r="D17" s="7"/>
      <c r="E17" s="14" t="s">
        <v>98</v>
      </c>
      <c r="F17" s="19">
        <v>2000</v>
      </c>
      <c r="G17" s="28"/>
      <c r="H17" s="34"/>
      <c r="I17" s="34"/>
      <c r="J17" s="37">
        <f>19.55+20+19.55+706.95+197.75+19.55+222.75</f>
        <v>1206.0999999999999</v>
      </c>
    </row>
    <row r="18" spans="1:10" s="42" customFormat="1" x14ac:dyDescent="0.25">
      <c r="A18" s="7"/>
      <c r="B18" s="7"/>
      <c r="C18" s="7"/>
      <c r="D18" s="7"/>
      <c r="E18" s="12" t="s">
        <v>102</v>
      </c>
      <c r="F18" s="20">
        <f>SUM(F15:F17)</f>
        <v>2000</v>
      </c>
      <c r="G18" s="30"/>
      <c r="H18" s="41"/>
      <c r="I18" s="41"/>
      <c r="J18" s="20">
        <f>SUM(J15:J17)</f>
        <v>3736.1</v>
      </c>
    </row>
    <row r="19" spans="1:10" x14ac:dyDescent="0.25">
      <c r="A19" s="7"/>
      <c r="B19" s="7"/>
      <c r="C19" s="7"/>
      <c r="D19" s="7"/>
      <c r="E19" s="12"/>
      <c r="F19" s="19"/>
      <c r="G19" s="28"/>
      <c r="H19" s="34"/>
      <c r="I19" s="34"/>
    </row>
    <row r="20" spans="1:10" x14ac:dyDescent="0.25">
      <c r="A20" s="7"/>
      <c r="B20" s="7"/>
      <c r="C20" s="7"/>
      <c r="D20" s="7"/>
      <c r="E20" s="12" t="s">
        <v>45</v>
      </c>
      <c r="F20" s="19"/>
      <c r="G20" s="28"/>
      <c r="H20" s="34"/>
      <c r="I20" s="34"/>
    </row>
    <row r="21" spans="1:10" x14ac:dyDescent="0.25">
      <c r="A21" s="7"/>
      <c r="B21" s="7"/>
      <c r="C21" s="7"/>
      <c r="D21" s="7"/>
      <c r="E21" s="14" t="s">
        <v>77</v>
      </c>
      <c r="F21" s="19">
        <v>14818</v>
      </c>
      <c r="G21" s="28"/>
      <c r="H21" s="34"/>
      <c r="I21" s="34"/>
      <c r="J21" s="37">
        <v>14818</v>
      </c>
    </row>
    <row r="22" spans="1:10" ht="44.25" x14ac:dyDescent="0.25">
      <c r="A22" s="7"/>
      <c r="B22" s="7"/>
      <c r="C22" s="7"/>
      <c r="D22" s="7"/>
      <c r="E22" s="14" t="s">
        <v>60</v>
      </c>
      <c r="F22" s="19">
        <v>109861</v>
      </c>
      <c r="G22" s="28"/>
      <c r="H22" s="34"/>
      <c r="I22" s="34"/>
      <c r="J22" s="37">
        <v>99594.98</v>
      </c>
    </row>
    <row r="23" spans="1:10" ht="36" x14ac:dyDescent="0.25">
      <c r="A23" s="7"/>
      <c r="B23" s="7"/>
      <c r="C23" s="7"/>
      <c r="D23" s="7"/>
      <c r="E23" s="12" t="s">
        <v>48</v>
      </c>
      <c r="F23" s="38">
        <f>SUM(F21:F22)</f>
        <v>124679</v>
      </c>
      <c r="G23" s="30">
        <f>SUM(G15:G22)</f>
        <v>0</v>
      </c>
      <c r="H23" s="30">
        <f>SUM(H15:H22)</f>
        <v>0</v>
      </c>
      <c r="I23" s="30"/>
      <c r="J23" s="38">
        <f>SUM(J21:J22)</f>
        <v>114412.98</v>
      </c>
    </row>
    <row r="24" spans="1:10" x14ac:dyDescent="0.25">
      <c r="A24" s="7"/>
      <c r="B24" s="7"/>
      <c r="C24" s="7"/>
      <c r="D24" s="7"/>
      <c r="E24" s="7"/>
      <c r="F24" s="20"/>
      <c r="G24" s="28"/>
      <c r="H24" s="34"/>
      <c r="I24" s="34"/>
    </row>
    <row r="25" spans="1:10" x14ac:dyDescent="0.25">
      <c r="A25" s="7"/>
      <c r="B25" s="7"/>
      <c r="C25" s="7"/>
      <c r="D25" s="7"/>
      <c r="E25" s="7"/>
      <c r="F25" s="21"/>
      <c r="G25" s="28"/>
      <c r="H25" s="34"/>
      <c r="I25" s="34"/>
    </row>
    <row r="26" spans="1:10" x14ac:dyDescent="0.25">
      <c r="A26" s="7"/>
      <c r="B26" s="7"/>
      <c r="C26" s="7" t="s">
        <v>2</v>
      </c>
      <c r="D26" s="7"/>
      <c r="E26" s="7"/>
      <c r="F26" s="19"/>
      <c r="G26" s="28"/>
      <c r="H26" s="34"/>
      <c r="I26" s="34"/>
    </row>
    <row r="27" spans="1:10" x14ac:dyDescent="0.25">
      <c r="A27" s="7"/>
      <c r="B27" s="7"/>
      <c r="C27" s="7"/>
      <c r="D27" s="7" t="s">
        <v>3</v>
      </c>
      <c r="E27" s="7"/>
      <c r="F27" s="19"/>
      <c r="G27" s="28"/>
      <c r="H27" s="34"/>
      <c r="I27" s="34"/>
    </row>
    <row r="28" spans="1:10" x14ac:dyDescent="0.25">
      <c r="A28" s="7"/>
      <c r="B28" s="7"/>
      <c r="C28" s="7"/>
      <c r="D28" s="7"/>
      <c r="E28" s="9" t="s">
        <v>4</v>
      </c>
      <c r="F28" s="19">
        <v>50</v>
      </c>
      <c r="G28" s="28">
        <v>15</v>
      </c>
      <c r="H28" s="34">
        <v>15</v>
      </c>
      <c r="I28" s="34"/>
      <c r="J28" s="37">
        <f>32+4+4+4+4</f>
        <v>48</v>
      </c>
    </row>
    <row r="29" spans="1:10" x14ac:dyDescent="0.25">
      <c r="A29" s="7"/>
      <c r="B29" s="7"/>
      <c r="C29" s="7"/>
      <c r="D29" s="7"/>
      <c r="E29" s="9" t="s">
        <v>5</v>
      </c>
      <c r="F29" s="19">
        <v>2000</v>
      </c>
      <c r="G29" s="28">
        <v>628</v>
      </c>
      <c r="H29" s="34">
        <v>628</v>
      </c>
      <c r="I29" s="34"/>
      <c r="J29" s="37">
        <v>628</v>
      </c>
    </row>
    <row r="30" spans="1:10" x14ac:dyDescent="0.25">
      <c r="A30" s="7"/>
      <c r="B30" s="7"/>
      <c r="C30" s="7"/>
      <c r="D30" s="7"/>
      <c r="E30" s="9" t="s">
        <v>6</v>
      </c>
      <c r="F30" s="19">
        <v>85</v>
      </c>
      <c r="G30" s="28"/>
      <c r="H30" s="34">
        <v>106</v>
      </c>
      <c r="I30" s="34"/>
      <c r="J30" s="37">
        <v>106</v>
      </c>
    </row>
    <row r="31" spans="1:10" x14ac:dyDescent="0.25">
      <c r="A31" s="7"/>
      <c r="B31" s="7"/>
      <c r="C31" s="7"/>
      <c r="D31" s="7"/>
      <c r="E31" s="9" t="s">
        <v>7</v>
      </c>
      <c r="F31" s="19">
        <v>900</v>
      </c>
      <c r="G31" s="28"/>
      <c r="H31" s="34"/>
      <c r="I31" s="34"/>
      <c r="J31" s="37">
        <v>532</v>
      </c>
    </row>
    <row r="32" spans="1:10" x14ac:dyDescent="0.25">
      <c r="A32" s="7"/>
      <c r="B32" s="7"/>
      <c r="C32" s="7"/>
      <c r="D32" s="7" t="s">
        <v>8</v>
      </c>
      <c r="E32" s="7"/>
      <c r="F32" s="20">
        <f>SUM(F28:F31)</f>
        <v>3035</v>
      </c>
      <c r="G32" s="30">
        <f>SUM(G28:G31)</f>
        <v>643</v>
      </c>
      <c r="H32" s="30">
        <f>SUM(H28:H31)</f>
        <v>749</v>
      </c>
      <c r="I32" s="30"/>
      <c r="J32" s="38">
        <f>SUM(J28:J31)</f>
        <v>1314</v>
      </c>
    </row>
    <row r="33" spans="1:10" x14ac:dyDescent="0.25">
      <c r="A33" s="7"/>
      <c r="B33" s="7"/>
      <c r="C33" s="7"/>
      <c r="D33" s="7"/>
      <c r="E33" s="7"/>
      <c r="F33" s="20"/>
      <c r="G33" s="30"/>
      <c r="H33" s="30"/>
      <c r="I33" s="30"/>
      <c r="J33" s="38"/>
    </row>
    <row r="34" spans="1:10" x14ac:dyDescent="0.25">
      <c r="A34" s="7"/>
      <c r="B34" s="7"/>
      <c r="C34" s="7"/>
      <c r="D34" s="7"/>
      <c r="E34" s="7"/>
      <c r="F34" s="19"/>
      <c r="G34" s="28"/>
      <c r="H34" s="34"/>
      <c r="I34" s="34"/>
    </row>
    <row r="35" spans="1:10" x14ac:dyDescent="0.25">
      <c r="A35" s="7"/>
      <c r="B35" s="7"/>
      <c r="C35" s="7"/>
      <c r="D35" s="7" t="s">
        <v>20</v>
      </c>
      <c r="E35" s="7"/>
      <c r="F35" s="19"/>
      <c r="G35" s="28"/>
      <c r="H35" s="34"/>
      <c r="I35" s="34"/>
    </row>
    <row r="36" spans="1:10" x14ac:dyDescent="0.25">
      <c r="A36" s="7"/>
      <c r="B36" s="7"/>
      <c r="C36" s="7"/>
      <c r="D36" s="7"/>
      <c r="E36" s="9" t="s">
        <v>21</v>
      </c>
      <c r="F36" s="19">
        <v>5000</v>
      </c>
      <c r="G36" s="28">
        <v>7207.4</v>
      </c>
      <c r="H36" s="34">
        <v>10132.32</v>
      </c>
      <c r="I36" s="34"/>
      <c r="J36" s="37">
        <v>5200.92</v>
      </c>
    </row>
    <row r="37" spans="1:10" x14ac:dyDescent="0.25">
      <c r="A37" s="7"/>
      <c r="B37" s="7"/>
      <c r="C37" s="7"/>
      <c r="D37" s="7"/>
      <c r="E37" s="14" t="s">
        <v>63</v>
      </c>
      <c r="F37" s="19">
        <v>500</v>
      </c>
      <c r="G37" s="28"/>
      <c r="H37" s="34"/>
      <c r="I37" s="34"/>
      <c r="J37" s="37">
        <v>150</v>
      </c>
    </row>
    <row r="38" spans="1:10" x14ac:dyDescent="0.25">
      <c r="A38" s="7"/>
      <c r="B38" s="7"/>
      <c r="C38" s="7"/>
      <c r="D38" s="7" t="s">
        <v>52</v>
      </c>
      <c r="E38" s="7"/>
      <c r="F38" s="20">
        <f>SUM(F36:F37)</f>
        <v>5500</v>
      </c>
      <c r="G38" s="30">
        <f>SUM(G36:G37)</f>
        <v>7207.4</v>
      </c>
      <c r="H38" s="30">
        <f>SUM(H36:H37)</f>
        <v>10132.32</v>
      </c>
      <c r="I38" s="30"/>
      <c r="J38" s="38">
        <f>SUM(J36:J37)</f>
        <v>5350.92</v>
      </c>
    </row>
    <row r="39" spans="1:10" x14ac:dyDescent="0.25">
      <c r="A39" s="7"/>
      <c r="B39" s="7"/>
      <c r="C39" s="7"/>
      <c r="D39" s="7"/>
      <c r="E39" s="7"/>
      <c r="F39" s="19"/>
      <c r="G39" s="28"/>
      <c r="H39" s="34"/>
      <c r="I39" s="34"/>
    </row>
    <row r="40" spans="1:10" x14ac:dyDescent="0.25">
      <c r="A40" s="7"/>
      <c r="B40" s="7"/>
      <c r="C40" s="7"/>
      <c r="D40" s="7" t="s">
        <v>59</v>
      </c>
      <c r="E40" s="7"/>
      <c r="F40" s="19"/>
      <c r="G40" s="28"/>
      <c r="H40" s="34"/>
      <c r="I40" s="34"/>
    </row>
    <row r="41" spans="1:10" ht="44.25" x14ac:dyDescent="0.25">
      <c r="A41" s="7"/>
      <c r="B41" s="7"/>
      <c r="C41" s="7"/>
      <c r="D41" s="7"/>
      <c r="E41" s="14" t="s">
        <v>60</v>
      </c>
      <c r="F41" s="19">
        <v>109861</v>
      </c>
      <c r="G41" s="28"/>
      <c r="H41" s="34"/>
      <c r="I41" s="34"/>
      <c r="J41" s="37">
        <v>77693.5</v>
      </c>
    </row>
    <row r="42" spans="1:10" x14ac:dyDescent="0.25">
      <c r="A42" s="7"/>
      <c r="B42" s="7"/>
      <c r="C42" s="7"/>
      <c r="D42" s="7"/>
      <c r="E42" s="9" t="s">
        <v>53</v>
      </c>
      <c r="F42" s="19">
        <v>3000</v>
      </c>
      <c r="G42" s="28"/>
      <c r="H42" s="34"/>
      <c r="I42" s="34"/>
    </row>
    <row r="43" spans="1:10" x14ac:dyDescent="0.25">
      <c r="A43" s="7"/>
      <c r="B43" s="7"/>
      <c r="C43" s="7"/>
      <c r="D43" s="7"/>
      <c r="E43" s="9" t="s">
        <v>77</v>
      </c>
      <c r="F43" s="19">
        <v>14818</v>
      </c>
      <c r="G43" s="28"/>
      <c r="H43" s="34"/>
      <c r="I43" s="34"/>
    </row>
    <row r="44" spans="1:10" x14ac:dyDescent="0.25">
      <c r="A44" s="7"/>
      <c r="B44" s="7"/>
      <c r="C44" s="7"/>
      <c r="D44" s="7" t="s">
        <v>61</v>
      </c>
      <c r="E44" s="7"/>
      <c r="F44" s="20">
        <f>SUM(F41:F43)</f>
        <v>127679</v>
      </c>
      <c r="G44" s="30">
        <f>SUM(G41:G43)</f>
        <v>0</v>
      </c>
      <c r="H44" s="30">
        <f>SUM(H41:H43)</f>
        <v>0</v>
      </c>
      <c r="I44" s="30"/>
      <c r="J44" s="38">
        <f>SUM(J41:J43)</f>
        <v>77693.5</v>
      </c>
    </row>
    <row r="45" spans="1:10" x14ac:dyDescent="0.25">
      <c r="A45" s="7"/>
      <c r="B45" s="7"/>
      <c r="C45" s="7"/>
      <c r="D45" s="7"/>
      <c r="E45" s="7"/>
      <c r="F45" s="19"/>
      <c r="G45" s="28"/>
      <c r="H45" s="34"/>
      <c r="I45" s="34"/>
    </row>
    <row r="46" spans="1:10" x14ac:dyDescent="0.25">
      <c r="A46" s="7"/>
      <c r="B46" s="7"/>
      <c r="C46" s="7"/>
      <c r="D46" s="7" t="s">
        <v>22</v>
      </c>
      <c r="E46" s="7"/>
      <c r="F46" s="19"/>
      <c r="G46" s="28"/>
      <c r="H46" s="34"/>
      <c r="I46" s="34"/>
    </row>
    <row r="47" spans="1:10" ht="62.25" x14ac:dyDescent="0.25">
      <c r="A47" s="7"/>
      <c r="B47" s="7"/>
      <c r="C47" s="7"/>
      <c r="D47" s="7"/>
      <c r="E47" s="14" t="s">
        <v>73</v>
      </c>
      <c r="F47" s="19">
        <v>1000</v>
      </c>
      <c r="G47" s="28"/>
      <c r="H47" s="34">
        <v>555.42999999999995</v>
      </c>
      <c r="I47" s="34"/>
      <c r="J47" s="37">
        <v>555.42999999999995</v>
      </c>
    </row>
    <row r="48" spans="1:10" ht="54" x14ac:dyDescent="0.25">
      <c r="A48" s="7"/>
      <c r="B48" s="7"/>
      <c r="C48" s="7"/>
      <c r="D48" s="7"/>
      <c r="E48" s="14" t="s">
        <v>70</v>
      </c>
      <c r="F48" s="18">
        <v>500</v>
      </c>
      <c r="G48" s="28"/>
      <c r="H48" s="34"/>
      <c r="I48" s="34"/>
    </row>
    <row r="49" spans="1:10" ht="93" x14ac:dyDescent="0.25">
      <c r="A49" s="7"/>
      <c r="B49" s="7"/>
      <c r="C49" s="7"/>
      <c r="D49" s="7"/>
      <c r="E49" s="14" t="s">
        <v>68</v>
      </c>
      <c r="F49" s="18">
        <v>500</v>
      </c>
      <c r="G49" s="29">
        <v>300</v>
      </c>
      <c r="H49" s="34">
        <v>300</v>
      </c>
      <c r="I49" s="34"/>
      <c r="J49" s="39">
        <v>337.18</v>
      </c>
    </row>
    <row r="50" spans="1:10" ht="75" x14ac:dyDescent="0.25">
      <c r="A50" s="7"/>
      <c r="B50" s="7"/>
      <c r="C50" s="7"/>
      <c r="D50" s="7"/>
      <c r="E50" s="14" t="s">
        <v>66</v>
      </c>
      <c r="F50" s="18">
        <v>500</v>
      </c>
      <c r="G50" s="28">
        <v>39.380000000000003</v>
      </c>
      <c r="H50" s="34">
        <v>39.380000000000003</v>
      </c>
      <c r="I50" s="34"/>
      <c r="J50" s="39">
        <v>39.380000000000003</v>
      </c>
    </row>
    <row r="51" spans="1:10" ht="44.25" x14ac:dyDescent="0.25">
      <c r="A51" s="7"/>
      <c r="B51" s="7"/>
      <c r="C51" s="7"/>
      <c r="D51" s="7"/>
      <c r="E51" s="14" t="s">
        <v>67</v>
      </c>
      <c r="F51" s="18">
        <v>500</v>
      </c>
      <c r="G51" s="28">
        <v>413.86</v>
      </c>
      <c r="H51" s="34">
        <v>413.86</v>
      </c>
      <c r="I51" s="34"/>
      <c r="J51" s="39">
        <v>413.86</v>
      </c>
    </row>
    <row r="52" spans="1:10" ht="105.75" x14ac:dyDescent="0.25">
      <c r="A52" s="7"/>
      <c r="B52" s="7"/>
      <c r="C52" s="7"/>
      <c r="D52" s="7"/>
      <c r="E52" s="14" t="s">
        <v>69</v>
      </c>
      <c r="F52" s="18">
        <v>1000</v>
      </c>
      <c r="G52" s="28"/>
      <c r="H52" s="34"/>
      <c r="I52" s="34"/>
      <c r="J52" s="39">
        <v>200</v>
      </c>
    </row>
    <row r="53" spans="1:10" x14ac:dyDescent="0.25">
      <c r="A53" s="7"/>
      <c r="B53" s="7"/>
      <c r="C53" s="7"/>
      <c r="D53" s="7"/>
      <c r="E53" s="16" t="s">
        <v>78</v>
      </c>
      <c r="F53" s="19">
        <v>500</v>
      </c>
      <c r="G53" s="28"/>
      <c r="H53" s="34"/>
      <c r="I53" s="34"/>
      <c r="J53" s="37">
        <v>82</v>
      </c>
    </row>
    <row r="54" spans="1:10" x14ac:dyDescent="0.25">
      <c r="A54" s="7"/>
      <c r="B54" s="7"/>
      <c r="C54" s="7"/>
      <c r="D54" s="7"/>
      <c r="E54" s="16" t="s">
        <v>89</v>
      </c>
      <c r="F54" s="19">
        <v>2000</v>
      </c>
      <c r="G54" s="28">
        <v>2067.54</v>
      </c>
      <c r="H54" s="34">
        <v>2067.54</v>
      </c>
      <c r="I54" s="34"/>
      <c r="J54" s="37">
        <v>2067.54</v>
      </c>
    </row>
    <row r="55" spans="1:10" x14ac:dyDescent="0.25">
      <c r="A55" s="7"/>
      <c r="B55" s="7"/>
      <c r="C55" s="7"/>
      <c r="D55" s="7"/>
      <c r="E55" s="16"/>
      <c r="F55" s="19"/>
      <c r="G55" s="28"/>
      <c r="H55" s="34"/>
      <c r="I55" s="34"/>
    </row>
    <row r="56" spans="1:10" x14ac:dyDescent="0.25">
      <c r="A56" s="7"/>
      <c r="B56" s="7"/>
      <c r="C56" s="7"/>
      <c r="D56" s="7" t="s">
        <v>23</v>
      </c>
      <c r="E56" s="7"/>
      <c r="F56" s="20">
        <f>SUM(F47:F54)</f>
        <v>6500</v>
      </c>
      <c r="G56" s="30">
        <f>SUM(G47:G54)</f>
        <v>2820.7799999999997</v>
      </c>
      <c r="H56" s="30">
        <f>SUM(H47:H54)</f>
        <v>3376.21</v>
      </c>
      <c r="I56" s="30"/>
      <c r="J56" s="38">
        <f>SUM(J47:J54)</f>
        <v>3695.39</v>
      </c>
    </row>
    <row r="57" spans="1:10" x14ac:dyDescent="0.25">
      <c r="A57" s="7"/>
      <c r="B57" s="7"/>
      <c r="C57" s="7"/>
      <c r="D57" s="7"/>
      <c r="E57" s="7"/>
      <c r="F57" s="19"/>
      <c r="G57" s="28"/>
      <c r="H57" s="34"/>
      <c r="I57" s="34"/>
    </row>
    <row r="58" spans="1:10" x14ac:dyDescent="0.25">
      <c r="A58" s="7"/>
      <c r="B58" s="7"/>
      <c r="C58" s="7"/>
      <c r="D58" s="7" t="s">
        <v>29</v>
      </c>
      <c r="E58" s="7"/>
      <c r="F58" s="19"/>
      <c r="G58" s="28"/>
      <c r="H58" s="34"/>
      <c r="I58" s="34"/>
    </row>
    <row r="59" spans="1:10" x14ac:dyDescent="0.25">
      <c r="A59" s="7"/>
      <c r="B59" s="7"/>
      <c r="C59" s="7"/>
      <c r="D59" s="7"/>
      <c r="E59" s="9" t="s">
        <v>92</v>
      </c>
      <c r="F59" s="19">
        <v>2000</v>
      </c>
      <c r="G59" s="28"/>
      <c r="H59" s="34"/>
      <c r="I59" s="34"/>
    </row>
    <row r="60" spans="1:10" x14ac:dyDescent="0.25">
      <c r="A60" s="7"/>
      <c r="B60" s="7"/>
      <c r="C60" s="7"/>
      <c r="D60" s="7" t="s">
        <v>56</v>
      </c>
      <c r="E60" s="7"/>
      <c r="F60" s="22">
        <f>SUM(F59:F59)</f>
        <v>2000</v>
      </c>
      <c r="G60" s="30">
        <f>SUM(G59:G59)</f>
        <v>0</v>
      </c>
      <c r="H60" s="30">
        <f>SUM(H59:H59)</f>
        <v>0</v>
      </c>
      <c r="I60" s="30"/>
      <c r="J60" s="38">
        <f>SUM(J59:J59)</f>
        <v>0</v>
      </c>
    </row>
    <row r="61" spans="1:10" x14ac:dyDescent="0.25">
      <c r="A61" s="7"/>
      <c r="B61" s="7"/>
      <c r="C61" s="7"/>
      <c r="D61" s="7"/>
      <c r="E61" s="7"/>
      <c r="F61" s="19"/>
      <c r="G61" s="28"/>
      <c r="H61" s="34"/>
      <c r="I61" s="34"/>
    </row>
    <row r="62" spans="1:10" x14ac:dyDescent="0.25">
      <c r="A62" s="7"/>
      <c r="B62" s="7"/>
      <c r="C62" s="7"/>
      <c r="D62" s="7" t="s">
        <v>9</v>
      </c>
      <c r="E62" s="7"/>
      <c r="F62" s="19"/>
      <c r="G62" s="28"/>
      <c r="H62" s="34"/>
      <c r="I62" s="34"/>
    </row>
    <row r="63" spans="1:10" x14ac:dyDescent="0.25">
      <c r="A63" s="7"/>
      <c r="B63" s="7"/>
      <c r="C63" s="7"/>
      <c r="D63" s="7"/>
      <c r="E63" s="9" t="s">
        <v>10</v>
      </c>
      <c r="F63" s="19">
        <v>65</v>
      </c>
      <c r="G63" s="28"/>
      <c r="H63" s="34"/>
      <c r="I63" s="34"/>
      <c r="J63" s="37">
        <v>61.25</v>
      </c>
    </row>
    <row r="64" spans="1:10" x14ac:dyDescent="0.25">
      <c r="A64" s="7"/>
      <c r="B64" s="7"/>
      <c r="C64" s="7"/>
      <c r="D64" s="7"/>
      <c r="E64" s="9" t="s">
        <v>11</v>
      </c>
      <c r="F64" s="19">
        <v>3000</v>
      </c>
      <c r="G64" s="28"/>
      <c r="H64" s="34"/>
      <c r="I64" s="34"/>
      <c r="J64" s="37">
        <v>2500</v>
      </c>
    </row>
    <row r="65" spans="1:10" x14ac:dyDescent="0.25">
      <c r="A65" s="7"/>
      <c r="B65" s="7"/>
      <c r="C65" s="7"/>
      <c r="D65" s="7"/>
      <c r="E65" s="9" t="s">
        <v>12</v>
      </c>
      <c r="F65" s="19">
        <v>800</v>
      </c>
      <c r="G65" s="28"/>
      <c r="H65" s="34"/>
      <c r="I65" s="34"/>
    </row>
    <row r="66" spans="1:10" x14ac:dyDescent="0.25">
      <c r="A66" s="7"/>
      <c r="B66" s="7"/>
      <c r="C66" s="7"/>
      <c r="D66" s="7"/>
      <c r="E66" s="9" t="s">
        <v>76</v>
      </c>
      <c r="F66" s="19">
        <v>1000</v>
      </c>
      <c r="G66" s="28"/>
      <c r="H66" s="34"/>
      <c r="I66" s="34"/>
    </row>
    <row r="67" spans="1:10" x14ac:dyDescent="0.25">
      <c r="A67" s="7"/>
      <c r="B67" s="7"/>
      <c r="C67" s="7"/>
      <c r="D67" s="7" t="s">
        <v>13</v>
      </c>
      <c r="E67" s="7"/>
      <c r="F67" s="20">
        <f>SUM(F63:F66)</f>
        <v>4865</v>
      </c>
      <c r="G67" s="30">
        <f>SUM(G63:G66)</f>
        <v>0</v>
      </c>
      <c r="H67" s="30">
        <f>SUM(H63:H66)</f>
        <v>0</v>
      </c>
      <c r="I67" s="30"/>
      <c r="J67" s="38">
        <f>SUM(J63:J66)</f>
        <v>2561.25</v>
      </c>
    </row>
    <row r="68" spans="1:10" x14ac:dyDescent="0.25">
      <c r="A68" s="7"/>
      <c r="B68" s="7"/>
      <c r="C68" s="7"/>
      <c r="D68" s="7"/>
      <c r="E68" s="7"/>
      <c r="F68" s="19"/>
      <c r="G68" s="28"/>
      <c r="H68" s="34"/>
      <c r="I68" s="34"/>
    </row>
    <row r="69" spans="1:10" x14ac:dyDescent="0.25">
      <c r="A69" s="7"/>
      <c r="B69" s="7"/>
      <c r="C69" s="7"/>
      <c r="D69" s="7" t="s">
        <v>14</v>
      </c>
      <c r="E69" s="7"/>
      <c r="F69" s="19"/>
      <c r="G69" s="28"/>
      <c r="H69" s="34"/>
      <c r="I69" s="34"/>
    </row>
    <row r="70" spans="1:10" ht="56.25" x14ac:dyDescent="0.25">
      <c r="A70" s="7"/>
      <c r="B70" s="7"/>
      <c r="C70" s="7"/>
      <c r="D70" s="7"/>
      <c r="E70" s="15" t="s">
        <v>74</v>
      </c>
      <c r="F70" s="19">
        <v>10000</v>
      </c>
      <c r="G70" s="28">
        <v>800</v>
      </c>
      <c r="H70" s="34">
        <v>800</v>
      </c>
      <c r="I70" s="34"/>
      <c r="J70" s="37">
        <f>3600+2474.5</f>
        <v>6074.5</v>
      </c>
    </row>
    <row r="71" spans="1:10" x14ac:dyDescent="0.25">
      <c r="A71" s="7"/>
      <c r="B71" s="7"/>
      <c r="C71" s="7"/>
      <c r="D71" s="7"/>
      <c r="E71" s="9" t="s">
        <v>15</v>
      </c>
      <c r="F71" s="19">
        <v>9000</v>
      </c>
      <c r="G71" s="28"/>
      <c r="H71" s="34"/>
      <c r="I71" s="34"/>
      <c r="J71" s="37">
        <v>8300</v>
      </c>
    </row>
    <row r="72" spans="1:10" x14ac:dyDescent="0.25">
      <c r="A72" s="7"/>
      <c r="B72" s="7"/>
      <c r="C72" s="7"/>
      <c r="D72" s="7"/>
      <c r="E72" s="9" t="s">
        <v>19</v>
      </c>
      <c r="F72" s="21">
        <v>1000</v>
      </c>
      <c r="G72" s="28"/>
      <c r="H72" s="34"/>
      <c r="I72" s="34"/>
    </row>
    <row r="73" spans="1:10" x14ac:dyDescent="0.25">
      <c r="A73" s="7"/>
      <c r="B73" s="7"/>
      <c r="C73" s="7"/>
      <c r="D73" s="7"/>
      <c r="E73" s="9" t="s">
        <v>24</v>
      </c>
      <c r="F73" s="19">
        <v>800</v>
      </c>
      <c r="G73" s="28"/>
      <c r="H73" s="34"/>
      <c r="I73" s="34"/>
    </row>
    <row r="74" spans="1:10" x14ac:dyDescent="0.25">
      <c r="A74" s="7"/>
      <c r="B74" s="7"/>
      <c r="C74" s="7"/>
      <c r="D74" s="7"/>
      <c r="E74" s="9" t="s">
        <v>27</v>
      </c>
      <c r="F74" s="19">
        <v>500</v>
      </c>
      <c r="G74" s="28"/>
      <c r="H74" s="34"/>
      <c r="I74" s="34"/>
    </row>
    <row r="75" spans="1:10" x14ac:dyDescent="0.25">
      <c r="A75" s="7"/>
      <c r="B75" s="7"/>
      <c r="C75" s="7"/>
      <c r="D75" s="7"/>
      <c r="E75" s="9" t="s">
        <v>28</v>
      </c>
      <c r="F75" s="19">
        <v>1000</v>
      </c>
      <c r="G75" s="28"/>
      <c r="H75" s="34"/>
      <c r="I75" s="34"/>
      <c r="J75" s="37">
        <v>1000</v>
      </c>
    </row>
    <row r="76" spans="1:10" x14ac:dyDescent="0.25">
      <c r="A76" s="7"/>
      <c r="B76" s="7"/>
      <c r="C76" s="7"/>
      <c r="D76" s="7"/>
      <c r="E76" s="9" t="s">
        <v>25</v>
      </c>
      <c r="F76" s="19">
        <v>800</v>
      </c>
      <c r="G76" s="28"/>
      <c r="H76" s="34"/>
      <c r="I76" s="34"/>
    </row>
    <row r="77" spans="1:10" x14ac:dyDescent="0.25">
      <c r="A77" s="7"/>
      <c r="B77" s="7"/>
      <c r="C77" s="7"/>
      <c r="D77" s="7"/>
      <c r="E77" s="9" t="s">
        <v>26</v>
      </c>
      <c r="F77" s="21">
        <v>1500</v>
      </c>
      <c r="G77" s="28"/>
      <c r="H77" s="34"/>
      <c r="I77" s="34"/>
      <c r="J77" s="37">
        <v>1500</v>
      </c>
    </row>
    <row r="78" spans="1:10" ht="31.5" x14ac:dyDescent="0.25">
      <c r="A78" s="7"/>
      <c r="B78" s="7"/>
      <c r="C78" s="7"/>
      <c r="D78" s="7"/>
      <c r="E78" s="14" t="s">
        <v>71</v>
      </c>
      <c r="F78" s="21">
        <v>6000</v>
      </c>
      <c r="G78" s="28"/>
      <c r="H78" s="34"/>
      <c r="I78" s="34"/>
    </row>
    <row r="79" spans="1:10" ht="18.75" thickBot="1" x14ac:dyDescent="0.3">
      <c r="A79" s="7"/>
      <c r="B79" s="7"/>
      <c r="C79" s="7"/>
      <c r="D79" s="7" t="s">
        <v>16</v>
      </c>
      <c r="E79" s="7"/>
      <c r="F79" s="22">
        <f>SUM(F70:F78)</f>
        <v>30600</v>
      </c>
      <c r="G79" s="30">
        <f>SUM(G70:G78)</f>
        <v>800</v>
      </c>
      <c r="H79" s="30">
        <f>SUM(H70:H78)</f>
        <v>800</v>
      </c>
      <c r="I79" s="30"/>
      <c r="J79" s="38">
        <f>SUM(J70:J78)</f>
        <v>16874.5</v>
      </c>
    </row>
    <row r="80" spans="1:10" ht="19.5" thickTop="1" thickBot="1" x14ac:dyDescent="0.3">
      <c r="A80" s="7"/>
      <c r="B80" s="7"/>
      <c r="C80" s="7" t="s">
        <v>17</v>
      </c>
      <c r="D80" s="7"/>
      <c r="E80" s="7"/>
      <c r="F80" s="23">
        <f>(F32+F38+F44+F56+F60+F67+F79)</f>
        <v>180179</v>
      </c>
      <c r="G80" s="31">
        <f>G32+G38+G44+G56+G60+G67+G79</f>
        <v>11471.18</v>
      </c>
      <c r="H80" s="31">
        <f>H32+H38+H44+H56+H60+H67+H79</f>
        <v>15057.529999999999</v>
      </c>
      <c r="I80" s="31"/>
      <c r="J80" s="40">
        <f>J32+J38+J44+J56+J60+J67+J79</f>
        <v>107489.56</v>
      </c>
    </row>
    <row r="81" spans="1:7" ht="19.5" hidden="1" thickTop="1" thickBot="1" x14ac:dyDescent="0.3">
      <c r="A81" s="43" t="s">
        <v>75</v>
      </c>
      <c r="B81" s="43"/>
      <c r="C81" s="43"/>
      <c r="D81" s="43"/>
      <c r="E81" s="43"/>
      <c r="F81" s="27">
        <v>0</v>
      </c>
      <c r="G81" s="32">
        <f>G80</f>
        <v>11471.18</v>
      </c>
    </row>
    <row r="82" spans="1:7" ht="18.75" thickTop="1" x14ac:dyDescent="0.25"/>
  </sheetData>
  <mergeCells count="1">
    <mergeCell ref="A81:E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G107"/>
  <sheetViews>
    <sheetView zoomScaleNormal="100" workbookViewId="0">
      <pane xSplit="5" ySplit="1" topLeftCell="F45" activePane="bottomRight" state="frozenSplit"/>
      <selection pane="topRight" activeCell="F1" sqref="F1"/>
      <selection pane="bottomLeft" activeCell="A3" sqref="A3"/>
      <selection pane="bottomRight" activeCell="G49" sqref="G49"/>
    </sheetView>
  </sheetViews>
  <sheetFormatPr defaultRowHeight="12.75" x14ac:dyDescent="0.2"/>
  <cols>
    <col min="1" max="4" width="3" style="4" customWidth="1"/>
    <col min="5" max="5" width="57.85546875" style="4" customWidth="1"/>
    <col min="6" max="6" width="15.85546875" style="5" bestFit="1" customWidth="1"/>
    <col min="7" max="7" width="13.5703125" style="5" bestFit="1" customWidth="1"/>
    <col min="8" max="16384" width="9.140625" style="1"/>
  </cols>
  <sheetData>
    <row r="1" spans="1:7" s="2" customFormat="1" ht="33" thickTop="1" thickBot="1" x14ac:dyDescent="0.3">
      <c r="A1" s="6"/>
      <c r="B1" s="6"/>
      <c r="C1" s="6"/>
      <c r="D1" s="6"/>
      <c r="E1" s="6"/>
      <c r="F1" s="13" t="s">
        <v>62</v>
      </c>
      <c r="G1" s="13" t="s">
        <v>104</v>
      </c>
    </row>
    <row r="2" spans="1:7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7" ht="18" x14ac:dyDescent="0.25">
      <c r="A3" s="7"/>
      <c r="B3" s="7"/>
      <c r="C3" s="7"/>
      <c r="D3" s="7" t="s">
        <v>1</v>
      </c>
      <c r="E3" s="7"/>
      <c r="F3" s="8"/>
      <c r="G3" s="28"/>
    </row>
    <row r="4" spans="1:7" ht="18" x14ac:dyDescent="0.25">
      <c r="A4" s="7"/>
      <c r="B4" s="7"/>
      <c r="C4" s="7"/>
      <c r="D4" s="7"/>
      <c r="E4" s="12" t="s">
        <v>41</v>
      </c>
      <c r="F4" s="1"/>
      <c r="G4" s="28"/>
    </row>
    <row r="5" spans="1:7" ht="18" x14ac:dyDescent="0.25">
      <c r="A5" s="7"/>
      <c r="B5" s="7"/>
      <c r="C5" s="7"/>
      <c r="D5" s="7"/>
      <c r="E5" s="14" t="s">
        <v>18</v>
      </c>
      <c r="F5" s="19">
        <v>1000</v>
      </c>
      <c r="G5" s="28">
        <v>1000</v>
      </c>
    </row>
    <row r="6" spans="1:7" ht="18" x14ac:dyDescent="0.25">
      <c r="A6" s="7"/>
      <c r="B6" s="7"/>
      <c r="C6" s="7"/>
      <c r="D6" s="7"/>
      <c r="E6" s="14" t="s">
        <v>19</v>
      </c>
      <c r="F6" s="19">
        <v>2000</v>
      </c>
      <c r="G6" s="28"/>
    </row>
    <row r="7" spans="1:7" ht="31.5" x14ac:dyDescent="0.25">
      <c r="A7" s="7"/>
      <c r="B7" s="7"/>
      <c r="C7" s="7"/>
      <c r="D7" s="7"/>
      <c r="E7" s="14" t="s">
        <v>71</v>
      </c>
      <c r="F7" s="19">
        <v>5000</v>
      </c>
      <c r="G7" s="28"/>
    </row>
    <row r="8" spans="1:7" ht="18" x14ac:dyDescent="0.25">
      <c r="A8" s="7"/>
      <c r="B8" s="7"/>
      <c r="C8" s="7"/>
      <c r="D8" s="7"/>
      <c r="E8" s="12" t="s">
        <v>42</v>
      </c>
      <c r="F8" s="20">
        <f>SUM(F5:F7)</f>
        <v>8000</v>
      </c>
      <c r="G8" s="30">
        <f>SUM(G5:G7)</f>
        <v>1000</v>
      </c>
    </row>
    <row r="9" spans="1:7" ht="18" x14ac:dyDescent="0.25">
      <c r="A9" s="7"/>
      <c r="B9" s="7"/>
      <c r="C9" s="7"/>
      <c r="D9" s="7"/>
      <c r="E9" s="12"/>
      <c r="F9" s="19"/>
      <c r="G9" s="28"/>
    </row>
    <row r="10" spans="1:7" ht="18" x14ac:dyDescent="0.25">
      <c r="A10" s="7"/>
      <c r="B10" s="7"/>
      <c r="C10" s="7"/>
      <c r="D10" s="7"/>
      <c r="E10" s="12" t="s">
        <v>43</v>
      </c>
      <c r="F10" s="19"/>
      <c r="G10" s="28"/>
    </row>
    <row r="11" spans="1:7" ht="18" x14ac:dyDescent="0.25">
      <c r="A11" s="7"/>
      <c r="B11" s="7"/>
      <c r="C11" s="7"/>
      <c r="D11" s="7"/>
      <c r="E11" s="14" t="s">
        <v>64</v>
      </c>
      <c r="F11" s="19">
        <v>1000</v>
      </c>
      <c r="G11" s="28"/>
    </row>
    <row r="12" spans="1:7" ht="18" x14ac:dyDescent="0.25">
      <c r="A12" s="7"/>
      <c r="B12" s="7"/>
      <c r="C12" s="7"/>
      <c r="D12" s="7"/>
      <c r="E12" s="14" t="s">
        <v>21</v>
      </c>
      <c r="F12" s="19">
        <v>15000</v>
      </c>
      <c r="G12" s="28">
        <v>2470</v>
      </c>
    </row>
    <row r="13" spans="1:7" ht="18" x14ac:dyDescent="0.25">
      <c r="A13" s="7"/>
      <c r="B13" s="7"/>
      <c r="C13" s="7"/>
      <c r="D13" s="7"/>
      <c r="E13" s="14" t="s">
        <v>65</v>
      </c>
      <c r="F13" s="19">
        <v>55000</v>
      </c>
      <c r="G13" s="28">
        <v>2825</v>
      </c>
    </row>
    <row r="14" spans="1:7" ht="18" x14ac:dyDescent="0.25">
      <c r="A14" s="7"/>
      <c r="B14" s="7"/>
      <c r="C14" s="7"/>
      <c r="D14" s="7"/>
      <c r="E14" s="14" t="s">
        <v>63</v>
      </c>
      <c r="F14" s="19">
        <v>4000</v>
      </c>
      <c r="G14" s="28"/>
    </row>
    <row r="15" spans="1:7" ht="18" x14ac:dyDescent="0.25">
      <c r="A15" s="7"/>
      <c r="B15" s="7"/>
      <c r="C15" s="7"/>
      <c r="D15" s="7"/>
      <c r="E15" s="12" t="s">
        <v>44</v>
      </c>
      <c r="F15" s="20">
        <f>SUM(F11:F14)</f>
        <v>75000</v>
      </c>
      <c r="G15" s="30">
        <f>SUM(G11:G14)</f>
        <v>5295</v>
      </c>
    </row>
    <row r="16" spans="1:7" ht="18" x14ac:dyDescent="0.25">
      <c r="A16" s="7"/>
      <c r="B16" s="7"/>
      <c r="C16" s="7"/>
      <c r="D16" s="7"/>
      <c r="E16" s="12"/>
      <c r="F16" s="19"/>
      <c r="G16" s="28"/>
    </row>
    <row r="17" spans="1:7" ht="18" x14ac:dyDescent="0.25">
      <c r="A17" s="7"/>
      <c r="B17" s="7"/>
      <c r="C17" s="7"/>
      <c r="D17" s="7"/>
      <c r="E17" s="12" t="s">
        <v>45</v>
      </c>
      <c r="F17" s="19"/>
      <c r="G17" s="28"/>
    </row>
    <row r="18" spans="1:7" ht="18" x14ac:dyDescent="0.25">
      <c r="A18" s="7"/>
      <c r="B18" s="7"/>
      <c r="C18" s="7"/>
      <c r="D18" s="7"/>
      <c r="E18" s="14" t="s">
        <v>46</v>
      </c>
      <c r="F18" s="19">
        <v>2000</v>
      </c>
      <c r="G18" s="28"/>
    </row>
    <row r="19" spans="1:7" ht="18" x14ac:dyDescent="0.25">
      <c r="A19" s="7"/>
      <c r="B19" s="7"/>
      <c r="C19" s="7"/>
      <c r="D19" s="7"/>
      <c r="E19" s="14" t="s">
        <v>77</v>
      </c>
      <c r="F19" s="19">
        <v>8600</v>
      </c>
      <c r="G19" s="28"/>
    </row>
    <row r="20" spans="1:7" ht="31.5" x14ac:dyDescent="0.25">
      <c r="A20" s="7"/>
      <c r="B20" s="7"/>
      <c r="C20" s="7"/>
      <c r="D20" s="7"/>
      <c r="E20" s="14" t="s">
        <v>60</v>
      </c>
      <c r="F20" s="19">
        <v>109861</v>
      </c>
      <c r="G20" s="28"/>
    </row>
    <row r="21" spans="1:7" ht="18" x14ac:dyDescent="0.25">
      <c r="A21" s="7"/>
      <c r="B21" s="7"/>
      <c r="C21" s="7"/>
      <c r="D21" s="7"/>
      <c r="E21" s="12" t="s">
        <v>48</v>
      </c>
      <c r="F21" s="20">
        <f>F18+F19+F20</f>
        <v>120461</v>
      </c>
      <c r="G21" s="30">
        <f>SUM(G18:G20)</f>
        <v>0</v>
      </c>
    </row>
    <row r="22" spans="1:7" ht="18" x14ac:dyDescent="0.25">
      <c r="A22" s="7"/>
      <c r="B22" s="7"/>
      <c r="C22" s="7"/>
      <c r="D22" s="7"/>
      <c r="E22" s="12"/>
      <c r="F22" s="19"/>
      <c r="G22" s="28"/>
    </row>
    <row r="23" spans="1:7" ht="18" x14ac:dyDescent="0.25">
      <c r="A23" s="7"/>
      <c r="B23" s="7"/>
      <c r="C23" s="7"/>
      <c r="D23" s="7"/>
      <c r="E23" s="7" t="s">
        <v>47</v>
      </c>
      <c r="F23" s="19"/>
      <c r="G23" s="28"/>
    </row>
    <row r="24" spans="1:7" ht="31.5" x14ac:dyDescent="0.25">
      <c r="A24" s="7"/>
      <c r="B24" s="7"/>
      <c r="C24" s="7"/>
      <c r="D24" s="7"/>
      <c r="E24" s="14" t="s">
        <v>85</v>
      </c>
      <c r="F24" s="19">
        <v>1000</v>
      </c>
      <c r="G24" s="28">
        <v>654.04999999999995</v>
      </c>
    </row>
    <row r="25" spans="1:7" ht="18" x14ac:dyDescent="0.25">
      <c r="A25" s="7"/>
      <c r="B25" s="7"/>
      <c r="C25" s="7"/>
      <c r="D25" s="7"/>
      <c r="E25" s="7" t="s">
        <v>49</v>
      </c>
      <c r="F25" s="20">
        <v>1000</v>
      </c>
      <c r="G25" s="30">
        <f>SUM(G24)</f>
        <v>654.04999999999995</v>
      </c>
    </row>
    <row r="26" spans="1:7" ht="18" x14ac:dyDescent="0.25">
      <c r="A26" s="7"/>
      <c r="B26" s="7"/>
      <c r="C26" s="7"/>
      <c r="D26" s="7"/>
      <c r="E26" s="7"/>
      <c r="F26" s="20"/>
      <c r="G26" s="28"/>
    </row>
    <row r="27" spans="1:7" ht="18" x14ac:dyDescent="0.25">
      <c r="A27" s="7"/>
      <c r="B27" s="7"/>
      <c r="C27" s="7"/>
      <c r="D27" s="7"/>
      <c r="E27" s="12" t="s">
        <v>50</v>
      </c>
      <c r="F27" s="21"/>
      <c r="G27" s="28"/>
    </row>
    <row r="28" spans="1:7" ht="18" x14ac:dyDescent="0.25">
      <c r="A28" s="7"/>
      <c r="B28" s="7"/>
      <c r="C28" s="7"/>
      <c r="D28" s="7"/>
      <c r="E28" s="14" t="s">
        <v>72</v>
      </c>
      <c r="F28" s="21">
        <v>15000</v>
      </c>
      <c r="G28" s="28">
        <v>3300.63</v>
      </c>
    </row>
    <row r="29" spans="1:7" ht="18" x14ac:dyDescent="0.25">
      <c r="A29" s="7"/>
      <c r="B29" s="7"/>
      <c r="C29" s="7"/>
      <c r="D29" s="7"/>
      <c r="E29" s="14" t="s">
        <v>84</v>
      </c>
      <c r="F29" s="21">
        <v>0</v>
      </c>
      <c r="G29" s="28">
        <v>350</v>
      </c>
    </row>
    <row r="30" spans="1:7" ht="18.75" thickBot="1" x14ac:dyDescent="0.3">
      <c r="A30" s="7"/>
      <c r="B30" s="7"/>
      <c r="C30" s="7"/>
      <c r="D30" s="7"/>
      <c r="E30" s="12" t="s">
        <v>51</v>
      </c>
      <c r="F30" s="22">
        <f>SUM(F28:F28)</f>
        <v>15000</v>
      </c>
      <c r="G30" s="30">
        <f>SUM(G28:G29)</f>
        <v>3650.63</v>
      </c>
    </row>
    <row r="31" spans="1:7" ht="19.5" thickTop="1" thickBot="1" x14ac:dyDescent="0.3">
      <c r="A31" s="7"/>
      <c r="B31" s="7"/>
      <c r="C31" s="7"/>
      <c r="D31" s="7" t="s">
        <v>58</v>
      </c>
      <c r="E31" s="7"/>
      <c r="F31" s="23">
        <f>F8+F15+F21+F25+F30</f>
        <v>219461</v>
      </c>
      <c r="G31" s="31">
        <f>G8+G15+G21+G25+G30</f>
        <v>10599.68</v>
      </c>
    </row>
    <row r="32" spans="1:7" ht="18.75" thickTop="1" x14ac:dyDescent="0.25">
      <c r="A32" s="7"/>
      <c r="B32" s="7"/>
      <c r="C32" s="7"/>
      <c r="D32" s="7"/>
      <c r="E32" s="7"/>
      <c r="F32" s="21"/>
      <c r="G32" s="28"/>
    </row>
    <row r="33" spans="1:7" ht="18" x14ac:dyDescent="0.25">
      <c r="A33" s="7"/>
      <c r="B33" s="7"/>
      <c r="C33" s="7" t="s">
        <v>2</v>
      </c>
      <c r="D33" s="7"/>
      <c r="E33" s="7"/>
      <c r="F33" s="19"/>
      <c r="G33" s="28"/>
    </row>
    <row r="34" spans="1:7" ht="18" x14ac:dyDescent="0.25">
      <c r="A34" s="7"/>
      <c r="B34" s="7"/>
      <c r="C34" s="7"/>
      <c r="D34" s="7" t="s">
        <v>3</v>
      </c>
      <c r="E34" s="7"/>
      <c r="F34" s="19"/>
      <c r="G34" s="28"/>
    </row>
    <row r="35" spans="1:7" ht="18" x14ac:dyDescent="0.25">
      <c r="A35" s="7"/>
      <c r="B35" s="7"/>
      <c r="C35" s="7"/>
      <c r="D35" s="7"/>
      <c r="E35" s="9" t="s">
        <v>4</v>
      </c>
      <c r="F35" s="19">
        <v>50</v>
      </c>
      <c r="G35" s="28">
        <v>4</v>
      </c>
    </row>
    <row r="36" spans="1:7" ht="18" x14ac:dyDescent="0.25">
      <c r="A36" s="7"/>
      <c r="B36" s="7"/>
      <c r="C36" s="7"/>
      <c r="D36" s="7"/>
      <c r="E36" s="9" t="s">
        <v>5</v>
      </c>
      <c r="F36" s="19">
        <v>1000</v>
      </c>
      <c r="G36" s="28"/>
    </row>
    <row r="37" spans="1:7" ht="18" x14ac:dyDescent="0.25">
      <c r="A37" s="7"/>
      <c r="B37" s="7"/>
      <c r="C37" s="7"/>
      <c r="D37" s="7"/>
      <c r="E37" s="9" t="s">
        <v>6</v>
      </c>
      <c r="F37" s="19">
        <v>85</v>
      </c>
      <c r="G37" s="28"/>
    </row>
    <row r="38" spans="1:7" ht="18" x14ac:dyDescent="0.25">
      <c r="A38" s="7"/>
      <c r="B38" s="7"/>
      <c r="C38" s="7"/>
      <c r="D38" s="7"/>
      <c r="E38" s="9" t="s">
        <v>7</v>
      </c>
      <c r="F38" s="19">
        <v>900</v>
      </c>
      <c r="G38" s="28"/>
    </row>
    <row r="39" spans="1:7" ht="18" x14ac:dyDescent="0.25">
      <c r="A39" s="7"/>
      <c r="B39" s="7"/>
      <c r="C39" s="7"/>
      <c r="D39" s="7" t="s">
        <v>8</v>
      </c>
      <c r="E39" s="7"/>
      <c r="F39" s="20">
        <f>SUM(F35:F38)</f>
        <v>2035</v>
      </c>
      <c r="G39" s="30">
        <f>SUM(G35:G38)</f>
        <v>4</v>
      </c>
    </row>
    <row r="40" spans="1:7" ht="18" x14ac:dyDescent="0.25">
      <c r="A40" s="7"/>
      <c r="B40" s="7"/>
      <c r="C40" s="7"/>
      <c r="D40" s="7"/>
      <c r="E40" s="7"/>
      <c r="F40" s="19"/>
      <c r="G40" s="28"/>
    </row>
    <row r="41" spans="1:7" ht="18" x14ac:dyDescent="0.25">
      <c r="A41" s="7"/>
      <c r="B41" s="7"/>
      <c r="C41" s="7"/>
      <c r="D41" s="7" t="s">
        <v>20</v>
      </c>
      <c r="E41" s="7"/>
      <c r="F41" s="19"/>
      <c r="G41" s="28"/>
    </row>
    <row r="42" spans="1:7" ht="18" x14ac:dyDescent="0.25">
      <c r="A42" s="7"/>
      <c r="B42" s="7"/>
      <c r="C42" s="7"/>
      <c r="D42" s="7"/>
      <c r="E42" s="9" t="s">
        <v>64</v>
      </c>
      <c r="F42" s="19">
        <v>100</v>
      </c>
      <c r="G42" s="28"/>
    </row>
    <row r="43" spans="1:7" ht="18" x14ac:dyDescent="0.25">
      <c r="A43" s="7"/>
      <c r="B43" s="7"/>
      <c r="C43" s="7"/>
      <c r="D43" s="7"/>
      <c r="E43" s="9" t="s">
        <v>21</v>
      </c>
      <c r="F43" s="19">
        <v>13000</v>
      </c>
      <c r="G43" s="28">
        <v>2769.63</v>
      </c>
    </row>
    <row r="44" spans="1:7" ht="18" x14ac:dyDescent="0.25">
      <c r="A44" s="7"/>
      <c r="B44" s="7"/>
      <c r="C44" s="7"/>
      <c r="D44" s="7"/>
      <c r="E44" s="9" t="s">
        <v>65</v>
      </c>
      <c r="F44" s="19">
        <v>20000</v>
      </c>
      <c r="G44" s="28"/>
    </row>
    <row r="45" spans="1:7" ht="18" x14ac:dyDescent="0.25">
      <c r="A45" s="7"/>
      <c r="B45" s="7"/>
      <c r="C45" s="7"/>
      <c r="D45" s="7"/>
      <c r="E45" s="14" t="s">
        <v>63</v>
      </c>
      <c r="F45" s="19">
        <v>1000</v>
      </c>
      <c r="G45" s="28"/>
    </row>
    <row r="46" spans="1:7" ht="18" x14ac:dyDescent="0.25">
      <c r="A46" s="7"/>
      <c r="B46" s="7"/>
      <c r="C46" s="7"/>
      <c r="D46" s="7" t="s">
        <v>52</v>
      </c>
      <c r="E46" s="7"/>
      <c r="F46" s="20">
        <f>SUM(F42:F45)</f>
        <v>34100</v>
      </c>
      <c r="G46" s="30">
        <f>SUM(G42:G45)</f>
        <v>2769.63</v>
      </c>
    </row>
    <row r="47" spans="1:7" ht="18" x14ac:dyDescent="0.25">
      <c r="A47" s="7"/>
      <c r="B47" s="7"/>
      <c r="C47" s="7"/>
      <c r="D47" s="7"/>
      <c r="E47" s="7"/>
      <c r="F47" s="19"/>
      <c r="G47" s="28"/>
    </row>
    <row r="48" spans="1:7" ht="18" x14ac:dyDescent="0.25">
      <c r="A48" s="7"/>
      <c r="B48" s="7"/>
      <c r="C48" s="7"/>
      <c r="D48" s="7" t="s">
        <v>59</v>
      </c>
      <c r="E48" s="7"/>
      <c r="F48" s="19"/>
      <c r="G48" s="28"/>
    </row>
    <row r="49" spans="1:7" ht="31.5" x14ac:dyDescent="0.25">
      <c r="A49" s="7"/>
      <c r="B49" s="7"/>
      <c r="C49" s="7"/>
      <c r="D49" s="7"/>
      <c r="E49" s="14" t="s">
        <v>60</v>
      </c>
      <c r="F49" s="19">
        <v>109861</v>
      </c>
      <c r="G49" s="28"/>
    </row>
    <row r="50" spans="1:7" ht="18" x14ac:dyDescent="0.25">
      <c r="A50" s="7"/>
      <c r="B50" s="7"/>
      <c r="C50" s="7"/>
      <c r="D50" s="7"/>
      <c r="E50" s="9" t="s">
        <v>53</v>
      </c>
      <c r="F50" s="19">
        <v>3000</v>
      </c>
      <c r="G50" s="28"/>
    </row>
    <row r="51" spans="1:7" ht="18" x14ac:dyDescent="0.25">
      <c r="A51" s="7"/>
      <c r="B51" s="7"/>
      <c r="C51" s="7"/>
      <c r="D51" s="7"/>
      <c r="E51" s="9" t="s">
        <v>77</v>
      </c>
      <c r="F51" s="19">
        <v>8600</v>
      </c>
      <c r="G51" s="28"/>
    </row>
    <row r="52" spans="1:7" ht="18" x14ac:dyDescent="0.25">
      <c r="A52" s="7"/>
      <c r="B52" s="7"/>
      <c r="C52" s="7"/>
      <c r="D52" s="7"/>
      <c r="E52" s="9" t="s">
        <v>57</v>
      </c>
      <c r="F52" s="19">
        <v>2000</v>
      </c>
      <c r="G52" s="28"/>
    </row>
    <row r="53" spans="1:7" ht="18" x14ac:dyDescent="0.25">
      <c r="A53" s="7"/>
      <c r="B53" s="7"/>
      <c r="C53" s="7"/>
      <c r="D53" s="7" t="s">
        <v>61</v>
      </c>
      <c r="E53" s="7"/>
      <c r="F53" s="20">
        <f>SUM(F49:F52)</f>
        <v>123461</v>
      </c>
      <c r="G53" s="30">
        <f>SUM(G49:G52)</f>
        <v>0</v>
      </c>
    </row>
    <row r="54" spans="1:7" ht="18" x14ac:dyDescent="0.25">
      <c r="A54" s="7"/>
      <c r="B54" s="7"/>
      <c r="C54" s="7"/>
      <c r="D54" s="7"/>
      <c r="E54" s="7"/>
      <c r="F54" s="19"/>
      <c r="G54" s="28"/>
    </row>
    <row r="55" spans="1:7" ht="18" x14ac:dyDescent="0.25">
      <c r="A55" s="7"/>
      <c r="B55" s="7"/>
      <c r="C55" s="7"/>
      <c r="D55" s="7" t="s">
        <v>22</v>
      </c>
      <c r="E55" s="7"/>
      <c r="F55" s="19"/>
      <c r="G55" s="28"/>
    </row>
    <row r="56" spans="1:7" ht="62.25" x14ac:dyDescent="0.25">
      <c r="A56" s="7"/>
      <c r="B56" s="7"/>
      <c r="C56" s="7"/>
      <c r="D56" s="7"/>
      <c r="E56" s="14" t="s">
        <v>73</v>
      </c>
      <c r="F56" s="19">
        <v>1500</v>
      </c>
      <c r="G56" s="28"/>
    </row>
    <row r="57" spans="1:7" ht="54" x14ac:dyDescent="0.25">
      <c r="A57" s="7"/>
      <c r="B57" s="7"/>
      <c r="C57" s="7"/>
      <c r="D57" s="7"/>
      <c r="E57" s="14" t="s">
        <v>70</v>
      </c>
      <c r="F57" s="18">
        <v>1000</v>
      </c>
      <c r="G57" s="28"/>
    </row>
    <row r="58" spans="1:7" ht="75" x14ac:dyDescent="0.25">
      <c r="A58" s="7"/>
      <c r="B58" s="7"/>
      <c r="C58" s="7"/>
      <c r="D58" s="7"/>
      <c r="E58" s="14" t="s">
        <v>68</v>
      </c>
      <c r="F58" s="18">
        <v>1500</v>
      </c>
      <c r="G58" s="29">
        <v>407.96</v>
      </c>
    </row>
    <row r="59" spans="1:7" ht="75" x14ac:dyDescent="0.25">
      <c r="A59" s="7"/>
      <c r="B59" s="7"/>
      <c r="C59" s="7"/>
      <c r="D59" s="7"/>
      <c r="E59" s="14" t="s">
        <v>66</v>
      </c>
      <c r="F59" s="18">
        <v>2000</v>
      </c>
      <c r="G59" s="28"/>
    </row>
    <row r="60" spans="1:7" ht="44.25" x14ac:dyDescent="0.25">
      <c r="A60" s="7"/>
      <c r="B60" s="7"/>
      <c r="C60" s="7"/>
      <c r="D60" s="7"/>
      <c r="E60" s="14" t="s">
        <v>67</v>
      </c>
      <c r="F60" s="18">
        <v>1500</v>
      </c>
      <c r="G60" s="28"/>
    </row>
    <row r="61" spans="1:7" ht="105.75" x14ac:dyDescent="0.25">
      <c r="A61" s="7"/>
      <c r="B61" s="7"/>
      <c r="C61" s="7"/>
      <c r="D61" s="7"/>
      <c r="E61" s="14" t="s">
        <v>69</v>
      </c>
      <c r="F61" s="18">
        <v>1500</v>
      </c>
      <c r="G61" s="28"/>
    </row>
    <row r="62" spans="1:7" ht="18" x14ac:dyDescent="0.25">
      <c r="A62" s="7"/>
      <c r="B62" s="7"/>
      <c r="C62" s="7"/>
      <c r="D62" s="7"/>
      <c r="E62" s="16" t="s">
        <v>78</v>
      </c>
      <c r="F62" s="19">
        <v>500</v>
      </c>
      <c r="G62" s="28"/>
    </row>
    <row r="63" spans="1:7" ht="18" x14ac:dyDescent="0.25">
      <c r="A63" s="7"/>
      <c r="B63" s="7"/>
      <c r="C63" s="7"/>
      <c r="D63" s="7" t="s">
        <v>23</v>
      </c>
      <c r="E63" s="7"/>
      <c r="F63" s="20">
        <f>SUM(F56:F62)</f>
        <v>9500</v>
      </c>
      <c r="G63" s="30">
        <f>SUM(G56:G62)</f>
        <v>407.96</v>
      </c>
    </row>
    <row r="64" spans="1:7" ht="18" x14ac:dyDescent="0.25">
      <c r="A64" s="7"/>
      <c r="B64" s="7"/>
      <c r="C64" s="7"/>
      <c r="D64" s="7"/>
      <c r="E64" s="7"/>
      <c r="F64" s="19"/>
      <c r="G64" s="28"/>
    </row>
    <row r="65" spans="1:7" ht="18" x14ac:dyDescent="0.25">
      <c r="A65" s="7"/>
      <c r="B65" s="7"/>
      <c r="C65" s="7"/>
      <c r="D65" s="7" t="s">
        <v>29</v>
      </c>
      <c r="E65" s="7"/>
      <c r="F65" s="19"/>
      <c r="G65" s="28"/>
    </row>
    <row r="66" spans="1:7" ht="18" x14ac:dyDescent="0.25">
      <c r="A66" s="7"/>
      <c r="B66" s="7"/>
      <c r="C66" s="7"/>
      <c r="D66" s="7"/>
      <c r="E66" s="9" t="s">
        <v>79</v>
      </c>
      <c r="F66" s="19">
        <v>250</v>
      </c>
      <c r="G66" s="28"/>
    </row>
    <row r="67" spans="1:7" ht="31.5" x14ac:dyDescent="0.25">
      <c r="A67" s="7"/>
      <c r="B67" s="7"/>
      <c r="C67" s="7"/>
      <c r="D67" s="7"/>
      <c r="E67" s="14" t="s">
        <v>80</v>
      </c>
      <c r="F67" s="19">
        <v>250</v>
      </c>
      <c r="G67" s="28"/>
    </row>
    <row r="68" spans="1:7" ht="18" x14ac:dyDescent="0.25">
      <c r="A68" s="7"/>
      <c r="B68" s="7"/>
      <c r="C68" s="7"/>
      <c r="D68" s="7"/>
      <c r="E68" s="9" t="s">
        <v>30</v>
      </c>
      <c r="F68" s="19">
        <v>250</v>
      </c>
      <c r="G68" s="28"/>
    </row>
    <row r="69" spans="1:7" ht="18" x14ac:dyDescent="0.25">
      <c r="A69" s="7"/>
      <c r="B69" s="7"/>
      <c r="C69" s="7"/>
      <c r="D69" s="7"/>
      <c r="E69" s="9" t="s">
        <v>31</v>
      </c>
      <c r="F69" s="19">
        <v>250</v>
      </c>
      <c r="G69" s="28"/>
    </row>
    <row r="70" spans="1:7" ht="18" x14ac:dyDescent="0.25">
      <c r="A70" s="7"/>
      <c r="B70" s="7"/>
      <c r="C70" s="7"/>
      <c r="D70" s="7"/>
      <c r="E70" s="9" t="s">
        <v>81</v>
      </c>
      <c r="F70" s="19">
        <v>250</v>
      </c>
      <c r="G70" s="28"/>
    </row>
    <row r="71" spans="1:7" ht="18" x14ac:dyDescent="0.25">
      <c r="A71" s="7"/>
      <c r="B71" s="7"/>
      <c r="C71" s="7"/>
      <c r="D71" s="7"/>
      <c r="E71" s="9" t="s">
        <v>32</v>
      </c>
      <c r="F71" s="19">
        <v>250</v>
      </c>
      <c r="G71" s="28"/>
    </row>
    <row r="72" spans="1:7" ht="18" x14ac:dyDescent="0.25">
      <c r="A72" s="7"/>
      <c r="B72" s="7"/>
      <c r="C72" s="7"/>
      <c r="D72" s="7"/>
      <c r="E72" s="9" t="s">
        <v>33</v>
      </c>
      <c r="F72" s="19">
        <v>500</v>
      </c>
      <c r="G72" s="28"/>
    </row>
    <row r="73" spans="1:7" ht="18" x14ac:dyDescent="0.25">
      <c r="A73" s="7"/>
      <c r="B73" s="7"/>
      <c r="C73" s="7"/>
      <c r="D73" s="7"/>
      <c r="E73" s="9" t="s">
        <v>34</v>
      </c>
      <c r="F73" s="21">
        <v>250</v>
      </c>
      <c r="G73" s="28"/>
    </row>
    <row r="74" spans="1:7" ht="18" x14ac:dyDescent="0.25">
      <c r="A74" s="7"/>
      <c r="B74" s="7"/>
      <c r="C74" s="7"/>
      <c r="D74" s="7"/>
      <c r="E74" s="9" t="s">
        <v>35</v>
      </c>
      <c r="F74" s="19">
        <v>250</v>
      </c>
      <c r="G74" s="28"/>
    </row>
    <row r="75" spans="1:7" ht="18" x14ac:dyDescent="0.25">
      <c r="A75" s="7"/>
      <c r="B75" s="7"/>
      <c r="C75" s="7"/>
      <c r="D75" s="7"/>
      <c r="E75" s="17" t="s">
        <v>82</v>
      </c>
      <c r="F75" s="24">
        <v>250</v>
      </c>
      <c r="G75" s="28"/>
    </row>
    <row r="76" spans="1:7" ht="18" x14ac:dyDescent="0.25">
      <c r="A76" s="7"/>
      <c r="B76" s="7"/>
      <c r="C76" s="7"/>
      <c r="D76" s="7"/>
      <c r="E76" s="9" t="s">
        <v>83</v>
      </c>
      <c r="F76" s="19">
        <v>250</v>
      </c>
      <c r="G76" s="28"/>
    </row>
    <row r="77" spans="1:7" ht="18" x14ac:dyDescent="0.25">
      <c r="A77" s="7"/>
      <c r="B77" s="7"/>
      <c r="C77" s="7"/>
      <c r="D77" s="7"/>
      <c r="E77" s="9" t="s">
        <v>40</v>
      </c>
      <c r="F77" s="19">
        <v>250</v>
      </c>
      <c r="G77" s="28"/>
    </row>
    <row r="78" spans="1:7" ht="18" x14ac:dyDescent="0.25">
      <c r="A78" s="7"/>
      <c r="B78" s="7"/>
      <c r="C78" s="7"/>
      <c r="D78" s="7"/>
      <c r="E78" s="9" t="s">
        <v>37</v>
      </c>
      <c r="F78" s="19">
        <v>500</v>
      </c>
      <c r="G78" s="28"/>
    </row>
    <row r="79" spans="1:7" ht="18" x14ac:dyDescent="0.25">
      <c r="A79" s="7"/>
      <c r="B79" s="7"/>
      <c r="C79" s="7"/>
      <c r="D79" s="7"/>
      <c r="E79" s="9" t="s">
        <v>38</v>
      </c>
      <c r="F79" s="19">
        <v>500</v>
      </c>
      <c r="G79" s="28"/>
    </row>
    <row r="80" spans="1:7" ht="18" x14ac:dyDescent="0.25">
      <c r="A80" s="7"/>
      <c r="B80" s="7"/>
      <c r="C80" s="7"/>
      <c r="D80" s="7"/>
      <c r="E80" s="9" t="s">
        <v>39</v>
      </c>
      <c r="F80" s="19">
        <v>250</v>
      </c>
      <c r="G80" s="28"/>
    </row>
    <row r="81" spans="1:7" ht="18" x14ac:dyDescent="0.25">
      <c r="A81" s="7"/>
      <c r="B81" s="7"/>
      <c r="C81" s="7"/>
      <c r="D81" s="7"/>
      <c r="E81" s="9" t="s">
        <v>36</v>
      </c>
      <c r="F81" s="19">
        <v>500</v>
      </c>
      <c r="G81" s="28"/>
    </row>
    <row r="82" spans="1:7" ht="18" x14ac:dyDescent="0.25">
      <c r="A82" s="7"/>
      <c r="B82" s="7"/>
      <c r="C82" s="7"/>
      <c r="D82" s="7"/>
      <c r="E82" s="9" t="s">
        <v>54</v>
      </c>
      <c r="F82" s="19">
        <v>500</v>
      </c>
      <c r="G82" s="28"/>
    </row>
    <row r="83" spans="1:7" ht="18" x14ac:dyDescent="0.25">
      <c r="A83" s="7"/>
      <c r="B83" s="7"/>
      <c r="C83" s="7"/>
      <c r="D83" s="7"/>
      <c r="E83" s="9" t="s">
        <v>55</v>
      </c>
      <c r="F83" s="21">
        <v>250</v>
      </c>
      <c r="G83" s="28"/>
    </row>
    <row r="84" spans="1:7" ht="18" x14ac:dyDescent="0.25">
      <c r="A84" s="7"/>
      <c r="B84" s="7"/>
      <c r="C84" s="7"/>
      <c r="D84" s="7" t="s">
        <v>56</v>
      </c>
      <c r="E84" s="7"/>
      <c r="F84" s="22">
        <f>SUM(F66:F83)</f>
        <v>5750</v>
      </c>
      <c r="G84" s="30">
        <f>SUM(G66:G83)</f>
        <v>0</v>
      </c>
    </row>
    <row r="85" spans="1:7" ht="18" x14ac:dyDescent="0.25">
      <c r="A85" s="7"/>
      <c r="B85" s="7"/>
      <c r="C85" s="7"/>
      <c r="D85" s="7"/>
      <c r="E85" s="7"/>
      <c r="F85" s="19"/>
      <c r="G85" s="28"/>
    </row>
    <row r="86" spans="1:7" ht="18" x14ac:dyDescent="0.25">
      <c r="A86" s="7"/>
      <c r="B86" s="7"/>
      <c r="C86" s="7"/>
      <c r="D86" s="7" t="s">
        <v>9</v>
      </c>
      <c r="E86" s="7"/>
      <c r="F86" s="19"/>
      <c r="G86" s="28"/>
    </row>
    <row r="87" spans="1:7" ht="18" x14ac:dyDescent="0.25">
      <c r="A87" s="7"/>
      <c r="B87" s="7"/>
      <c r="C87" s="7"/>
      <c r="D87" s="7"/>
      <c r="E87" s="9" t="s">
        <v>10</v>
      </c>
      <c r="F87" s="19">
        <v>65</v>
      </c>
      <c r="G87" s="28"/>
    </row>
    <row r="88" spans="1:7" ht="18" x14ac:dyDescent="0.25">
      <c r="A88" s="7"/>
      <c r="B88" s="7"/>
      <c r="C88" s="7"/>
      <c r="D88" s="7"/>
      <c r="E88" s="9" t="s">
        <v>11</v>
      </c>
      <c r="F88" s="19">
        <v>2500</v>
      </c>
      <c r="G88" s="28"/>
    </row>
    <row r="89" spans="1:7" ht="18" x14ac:dyDescent="0.25">
      <c r="A89" s="7"/>
      <c r="B89" s="7"/>
      <c r="C89" s="7"/>
      <c r="D89" s="7"/>
      <c r="E89" s="9" t="s">
        <v>12</v>
      </c>
      <c r="F89" s="19">
        <v>2450</v>
      </c>
      <c r="G89" s="28"/>
    </row>
    <row r="90" spans="1:7" ht="18" x14ac:dyDescent="0.25">
      <c r="A90" s="7"/>
      <c r="B90" s="7"/>
      <c r="C90" s="7"/>
      <c r="D90" s="7"/>
      <c r="E90" s="9" t="s">
        <v>76</v>
      </c>
      <c r="F90" s="19">
        <v>1000</v>
      </c>
      <c r="G90" s="28"/>
    </row>
    <row r="91" spans="1:7" ht="18" x14ac:dyDescent="0.25">
      <c r="A91" s="7"/>
      <c r="B91" s="7"/>
      <c r="C91" s="7"/>
      <c r="D91" s="7" t="s">
        <v>13</v>
      </c>
      <c r="E91" s="7"/>
      <c r="F91" s="20">
        <f>SUM(F87:F90)</f>
        <v>6015</v>
      </c>
      <c r="G91" s="30">
        <f>SUM(G87:G90)</f>
        <v>0</v>
      </c>
    </row>
    <row r="92" spans="1:7" ht="18" x14ac:dyDescent="0.25">
      <c r="A92" s="7"/>
      <c r="B92" s="7"/>
      <c r="C92" s="7"/>
      <c r="D92" s="7"/>
      <c r="E92" s="7"/>
      <c r="F92" s="19"/>
      <c r="G92" s="28"/>
    </row>
    <row r="93" spans="1:7" ht="18" x14ac:dyDescent="0.25">
      <c r="A93" s="7"/>
      <c r="B93" s="7"/>
      <c r="C93" s="7"/>
      <c r="D93" s="7" t="s">
        <v>14</v>
      </c>
      <c r="E93" s="7"/>
      <c r="F93" s="19"/>
      <c r="G93" s="28"/>
    </row>
    <row r="94" spans="1:7" ht="18" x14ac:dyDescent="0.25">
      <c r="A94" s="7"/>
      <c r="B94" s="7"/>
      <c r="C94" s="7"/>
      <c r="D94" s="7"/>
      <c r="E94" s="9" t="s">
        <v>18</v>
      </c>
      <c r="F94" s="19">
        <v>1000</v>
      </c>
      <c r="G94" s="28"/>
    </row>
    <row r="95" spans="1:7" ht="43.5" x14ac:dyDescent="0.25">
      <c r="A95" s="7"/>
      <c r="B95" s="7"/>
      <c r="C95" s="7"/>
      <c r="D95" s="7"/>
      <c r="E95" s="15" t="s">
        <v>74</v>
      </c>
      <c r="F95" s="19">
        <v>18000</v>
      </c>
      <c r="G95" s="28"/>
    </row>
    <row r="96" spans="1:7" ht="18" x14ac:dyDescent="0.25">
      <c r="A96" s="7"/>
      <c r="B96" s="7"/>
      <c r="C96" s="7"/>
      <c r="D96" s="7"/>
      <c r="E96" s="9" t="s">
        <v>15</v>
      </c>
      <c r="F96" s="19">
        <v>8000</v>
      </c>
      <c r="G96" s="28"/>
    </row>
    <row r="97" spans="1:7" ht="18" x14ac:dyDescent="0.25">
      <c r="A97" s="7"/>
      <c r="B97" s="7"/>
      <c r="C97" s="7"/>
      <c r="D97" s="7"/>
      <c r="E97" s="9" t="s">
        <v>19</v>
      </c>
      <c r="F97" s="21">
        <v>2000</v>
      </c>
      <c r="G97" s="28"/>
    </row>
    <row r="98" spans="1:7" ht="18" x14ac:dyDescent="0.25">
      <c r="A98" s="7"/>
      <c r="B98" s="7"/>
      <c r="C98" s="7"/>
      <c r="D98" s="7"/>
      <c r="E98" s="9" t="s">
        <v>24</v>
      </c>
      <c r="F98" s="19">
        <v>800</v>
      </c>
      <c r="G98" s="28"/>
    </row>
    <row r="99" spans="1:7" ht="18" x14ac:dyDescent="0.25">
      <c r="A99" s="7"/>
      <c r="B99" s="7"/>
      <c r="C99" s="7"/>
      <c r="D99" s="7"/>
      <c r="E99" s="9" t="s">
        <v>27</v>
      </c>
      <c r="F99" s="19">
        <v>500</v>
      </c>
      <c r="G99" s="28"/>
    </row>
    <row r="100" spans="1:7" ht="18" x14ac:dyDescent="0.25">
      <c r="A100" s="7"/>
      <c r="B100" s="7"/>
      <c r="C100" s="7"/>
      <c r="D100" s="7"/>
      <c r="E100" s="9" t="s">
        <v>28</v>
      </c>
      <c r="F100" s="19">
        <v>1000</v>
      </c>
      <c r="G100" s="28"/>
    </row>
    <row r="101" spans="1:7" ht="18" x14ac:dyDescent="0.25">
      <c r="A101" s="7"/>
      <c r="B101" s="7"/>
      <c r="C101" s="7"/>
      <c r="D101" s="7"/>
      <c r="E101" s="9" t="s">
        <v>25</v>
      </c>
      <c r="F101" s="19">
        <v>800</v>
      </c>
      <c r="G101" s="28"/>
    </row>
    <row r="102" spans="1:7" ht="18" x14ac:dyDescent="0.25">
      <c r="A102" s="7"/>
      <c r="B102" s="7"/>
      <c r="C102" s="7"/>
      <c r="D102" s="7"/>
      <c r="E102" s="9" t="s">
        <v>26</v>
      </c>
      <c r="F102" s="21">
        <v>1500</v>
      </c>
      <c r="G102" s="28"/>
    </row>
    <row r="103" spans="1:7" ht="31.5" x14ac:dyDescent="0.25">
      <c r="A103" s="7"/>
      <c r="B103" s="7"/>
      <c r="C103" s="7"/>
      <c r="D103" s="7"/>
      <c r="E103" s="14" t="s">
        <v>71</v>
      </c>
      <c r="F103" s="21">
        <v>5000</v>
      </c>
      <c r="G103" s="28"/>
    </row>
    <row r="104" spans="1:7" ht="18.75" thickBot="1" x14ac:dyDescent="0.3">
      <c r="A104" s="7"/>
      <c r="B104" s="7"/>
      <c r="C104" s="7"/>
      <c r="D104" s="7" t="s">
        <v>16</v>
      </c>
      <c r="E104" s="7"/>
      <c r="F104" s="22">
        <f>SUM(F94:F103)</f>
        <v>38600</v>
      </c>
      <c r="G104" s="30">
        <f>SUM(G94:G103)</f>
        <v>0</v>
      </c>
    </row>
    <row r="105" spans="1:7" ht="19.5" thickTop="1" thickBot="1" x14ac:dyDescent="0.3">
      <c r="A105" s="7"/>
      <c r="B105" s="7"/>
      <c r="C105" s="7" t="s">
        <v>17</v>
      </c>
      <c r="D105" s="7"/>
      <c r="E105" s="7"/>
      <c r="F105" s="23">
        <f>(F39+F46+F53+F63+F84+F91+F104)</f>
        <v>219461</v>
      </c>
      <c r="G105" s="31">
        <f>G39+G46+G53+G63+G84+G91+G104</f>
        <v>3181.59</v>
      </c>
    </row>
    <row r="106" spans="1:7" s="3" customFormat="1" ht="33.75" customHeight="1" thickTop="1" thickBot="1" x14ac:dyDescent="0.25">
      <c r="A106" s="43" t="s">
        <v>75</v>
      </c>
      <c r="B106" s="43"/>
      <c r="C106" s="43"/>
      <c r="D106" s="43"/>
      <c r="E106" s="43"/>
      <c r="F106" s="27">
        <v>0</v>
      </c>
      <c r="G106" s="32"/>
    </row>
    <row r="107" spans="1:7" ht="18.75" thickTop="1" x14ac:dyDescent="0.25">
      <c r="A107" s="10"/>
      <c r="B107" s="10"/>
      <c r="C107" s="10"/>
      <c r="D107" s="10"/>
      <c r="E107" s="10"/>
      <c r="F107" s="25"/>
      <c r="G107" s="11"/>
    </row>
  </sheetData>
  <mergeCells count="1">
    <mergeCell ref="A106:E106"/>
  </mergeCells>
  <printOptions horizontalCentered="1" verticalCentered="1"/>
  <pageMargins left="0.5" right="0.5" top="0.5" bottom="0.5" header="0.1" footer="0.3"/>
  <pageSetup scale="60" fitToWidth="0" orientation="portrait" r:id="rId1"/>
  <headerFooter>
    <oddHeader xml:space="preserve">&amp;C&amp;"Arial Narrow,Regular"&amp;12 Youth Development Foundation of Pinellas County, Inc. 
Fundraising Account </oddHeader>
    <oddFooter>&amp;RAPPROVED
September 8, 2018</oddFooter>
  </headerFooter>
  <drawing r:id="rId2"/>
  <legacyDrawing r:id="rId3"/>
  <controls>
    <mc:AlternateContent xmlns:mc="http://schemas.openxmlformats.org/markup-compatibility/2006">
      <mc:Choice Requires="x14">
        <control shapeId="266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6625" r:id="rId4" name="FILTER"/>
      </mc:Fallback>
    </mc:AlternateContent>
    <mc:AlternateContent xmlns:mc="http://schemas.openxmlformats.org/markup-compatibility/2006">
      <mc:Choice Requires="x14">
        <control shapeId="266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6626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2"/>
  <dimension ref="A1:G107"/>
  <sheetViews>
    <sheetView zoomScaleNormal="100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activeCell="G1" sqref="G1"/>
    </sheetView>
  </sheetViews>
  <sheetFormatPr defaultRowHeight="12.75" x14ac:dyDescent="0.2"/>
  <cols>
    <col min="1" max="4" width="3" style="4" customWidth="1"/>
    <col min="5" max="5" width="57.85546875" style="4" customWidth="1"/>
    <col min="6" max="6" width="15.85546875" style="5" bestFit="1" customWidth="1"/>
    <col min="7" max="7" width="13.5703125" style="5" bestFit="1" customWidth="1"/>
    <col min="8" max="16384" width="9.140625" style="1"/>
  </cols>
  <sheetData>
    <row r="1" spans="1:7" s="2" customFormat="1" ht="33" thickTop="1" thickBot="1" x14ac:dyDescent="0.3">
      <c r="A1" s="6"/>
      <c r="B1" s="6"/>
      <c r="C1" s="6"/>
      <c r="D1" s="6"/>
      <c r="E1" s="6"/>
      <c r="F1" s="13" t="s">
        <v>62</v>
      </c>
      <c r="G1" s="13" t="s">
        <v>86</v>
      </c>
    </row>
    <row r="2" spans="1:7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7" ht="18" x14ac:dyDescent="0.25">
      <c r="A3" s="7"/>
      <c r="B3" s="7"/>
      <c r="C3" s="7"/>
      <c r="D3" s="7" t="s">
        <v>1</v>
      </c>
      <c r="E3" s="7"/>
      <c r="F3" s="8"/>
      <c r="G3" s="28"/>
    </row>
    <row r="4" spans="1:7" ht="18" x14ac:dyDescent="0.25">
      <c r="A4" s="7"/>
      <c r="B4" s="7"/>
      <c r="C4" s="7"/>
      <c r="D4" s="7"/>
      <c r="E4" s="12" t="s">
        <v>41</v>
      </c>
      <c r="F4" s="1"/>
      <c r="G4" s="28"/>
    </row>
    <row r="5" spans="1:7" ht="18" x14ac:dyDescent="0.25">
      <c r="A5" s="7"/>
      <c r="B5" s="7"/>
      <c r="C5" s="7"/>
      <c r="D5" s="7"/>
      <c r="E5" s="14" t="s">
        <v>18</v>
      </c>
      <c r="F5" s="19">
        <v>1000</v>
      </c>
      <c r="G5" s="28">
        <v>1000</v>
      </c>
    </row>
    <row r="6" spans="1:7" ht="18" x14ac:dyDescent="0.25">
      <c r="A6" s="7"/>
      <c r="B6" s="7"/>
      <c r="C6" s="7"/>
      <c r="D6" s="7"/>
      <c r="E6" s="14" t="s">
        <v>19</v>
      </c>
      <c r="F6" s="19">
        <v>2000</v>
      </c>
      <c r="G6" s="28"/>
    </row>
    <row r="7" spans="1:7" ht="31.5" x14ac:dyDescent="0.25">
      <c r="A7" s="7"/>
      <c r="B7" s="7"/>
      <c r="C7" s="7"/>
      <c r="D7" s="7"/>
      <c r="E7" s="14" t="s">
        <v>71</v>
      </c>
      <c r="F7" s="19">
        <v>5000</v>
      </c>
      <c r="G7" s="28"/>
    </row>
    <row r="8" spans="1:7" ht="18" x14ac:dyDescent="0.25">
      <c r="A8" s="7"/>
      <c r="B8" s="7"/>
      <c r="C8" s="7"/>
      <c r="D8" s="7"/>
      <c r="E8" s="12" t="s">
        <v>42</v>
      </c>
      <c r="F8" s="20">
        <f>SUM(F5:F7)</f>
        <v>8000</v>
      </c>
      <c r="G8" s="30">
        <f>SUM(G5:G7)</f>
        <v>1000</v>
      </c>
    </row>
    <row r="9" spans="1:7" ht="18" x14ac:dyDescent="0.25">
      <c r="A9" s="7"/>
      <c r="B9" s="7"/>
      <c r="C9" s="7"/>
      <c r="D9" s="7"/>
      <c r="E9" s="12"/>
      <c r="F9" s="19"/>
      <c r="G9" s="28"/>
    </row>
    <row r="10" spans="1:7" ht="18" x14ac:dyDescent="0.25">
      <c r="A10" s="7"/>
      <c r="B10" s="7"/>
      <c r="C10" s="7"/>
      <c r="D10" s="7"/>
      <c r="E10" s="12" t="s">
        <v>43</v>
      </c>
      <c r="F10" s="19"/>
      <c r="G10" s="28"/>
    </row>
    <row r="11" spans="1:7" ht="18" x14ac:dyDescent="0.25">
      <c r="A11" s="7"/>
      <c r="B11" s="7"/>
      <c r="C11" s="7"/>
      <c r="D11" s="7"/>
      <c r="E11" s="14" t="s">
        <v>64</v>
      </c>
      <c r="F11" s="19">
        <v>1000</v>
      </c>
      <c r="G11" s="28"/>
    </row>
    <row r="12" spans="1:7" ht="18" x14ac:dyDescent="0.25">
      <c r="A12" s="7"/>
      <c r="B12" s="7"/>
      <c r="C12" s="7"/>
      <c r="D12" s="7"/>
      <c r="E12" s="14" t="s">
        <v>21</v>
      </c>
      <c r="F12" s="19">
        <v>15000</v>
      </c>
      <c r="G12" s="28">
        <v>3090</v>
      </c>
    </row>
    <row r="13" spans="1:7" ht="18" x14ac:dyDescent="0.25">
      <c r="A13" s="7"/>
      <c r="B13" s="7"/>
      <c r="C13" s="7"/>
      <c r="D13" s="7"/>
      <c r="E13" s="14" t="s">
        <v>65</v>
      </c>
      <c r="F13" s="19">
        <v>55000</v>
      </c>
      <c r="G13" s="28">
        <v>2825</v>
      </c>
    </row>
    <row r="14" spans="1:7" ht="18" x14ac:dyDescent="0.25">
      <c r="A14" s="7"/>
      <c r="B14" s="7"/>
      <c r="C14" s="7"/>
      <c r="D14" s="7"/>
      <c r="E14" s="14" t="s">
        <v>63</v>
      </c>
      <c r="F14" s="19">
        <v>4000</v>
      </c>
      <c r="G14" s="28"/>
    </row>
    <row r="15" spans="1:7" ht="18" x14ac:dyDescent="0.25">
      <c r="A15" s="7"/>
      <c r="B15" s="7"/>
      <c r="C15" s="7"/>
      <c r="D15" s="7"/>
      <c r="E15" s="12" t="s">
        <v>44</v>
      </c>
      <c r="F15" s="20">
        <f>SUM(F11:F14)</f>
        <v>75000</v>
      </c>
      <c r="G15" s="30">
        <f>SUM(G11:G14)</f>
        <v>5915</v>
      </c>
    </row>
    <row r="16" spans="1:7" ht="18" x14ac:dyDescent="0.25">
      <c r="A16" s="7"/>
      <c r="B16" s="7"/>
      <c r="C16" s="7"/>
      <c r="D16" s="7"/>
      <c r="E16" s="12"/>
      <c r="F16" s="19"/>
      <c r="G16" s="28"/>
    </row>
    <row r="17" spans="1:7" ht="18" x14ac:dyDescent="0.25">
      <c r="A17" s="7"/>
      <c r="B17" s="7"/>
      <c r="C17" s="7"/>
      <c r="D17" s="7"/>
      <c r="E17" s="12" t="s">
        <v>45</v>
      </c>
      <c r="F17" s="19"/>
      <c r="G17" s="28"/>
    </row>
    <row r="18" spans="1:7" ht="18" x14ac:dyDescent="0.25">
      <c r="A18" s="7"/>
      <c r="B18" s="7"/>
      <c r="C18" s="7"/>
      <c r="D18" s="7"/>
      <c r="E18" s="14" t="s">
        <v>46</v>
      </c>
      <c r="F18" s="19">
        <v>2000</v>
      </c>
      <c r="G18" s="28"/>
    </row>
    <row r="19" spans="1:7" ht="18" x14ac:dyDescent="0.25">
      <c r="A19" s="7"/>
      <c r="B19" s="7"/>
      <c r="C19" s="7"/>
      <c r="D19" s="7"/>
      <c r="E19" s="14" t="s">
        <v>77</v>
      </c>
      <c r="F19" s="19">
        <v>8600</v>
      </c>
      <c r="G19" s="28"/>
    </row>
    <row r="20" spans="1:7" ht="31.5" x14ac:dyDescent="0.25">
      <c r="A20" s="7"/>
      <c r="B20" s="7"/>
      <c r="C20" s="7"/>
      <c r="D20" s="7"/>
      <c r="E20" s="14" t="s">
        <v>60</v>
      </c>
      <c r="F20" s="19">
        <v>109861</v>
      </c>
      <c r="G20" s="28"/>
    </row>
    <row r="21" spans="1:7" ht="18" x14ac:dyDescent="0.25">
      <c r="A21" s="7"/>
      <c r="B21" s="7"/>
      <c r="C21" s="7"/>
      <c r="D21" s="7"/>
      <c r="E21" s="12" t="s">
        <v>48</v>
      </c>
      <c r="F21" s="20">
        <f>F18+F19+F20</f>
        <v>120461</v>
      </c>
      <c r="G21" s="30">
        <f>SUM(G18:G20)</f>
        <v>0</v>
      </c>
    </row>
    <row r="22" spans="1:7" ht="18" x14ac:dyDescent="0.25">
      <c r="A22" s="7"/>
      <c r="B22" s="7"/>
      <c r="C22" s="7"/>
      <c r="D22" s="7"/>
      <c r="E22" s="12"/>
      <c r="F22" s="19"/>
      <c r="G22" s="28"/>
    </row>
    <row r="23" spans="1:7" ht="18" x14ac:dyDescent="0.25">
      <c r="A23" s="7"/>
      <c r="B23" s="7"/>
      <c r="C23" s="7"/>
      <c r="D23" s="7"/>
      <c r="E23" s="7" t="s">
        <v>47</v>
      </c>
      <c r="F23" s="19"/>
      <c r="G23" s="28"/>
    </row>
    <row r="24" spans="1:7" ht="31.5" x14ac:dyDescent="0.25">
      <c r="A24" s="7"/>
      <c r="B24" s="7"/>
      <c r="C24" s="7"/>
      <c r="D24" s="7"/>
      <c r="E24" s="14" t="s">
        <v>85</v>
      </c>
      <c r="F24" s="19">
        <v>1000</v>
      </c>
      <c r="G24" s="28">
        <v>654.04999999999995</v>
      </c>
    </row>
    <row r="25" spans="1:7" ht="18" x14ac:dyDescent="0.25">
      <c r="A25" s="7"/>
      <c r="B25" s="7"/>
      <c r="C25" s="7"/>
      <c r="D25" s="7"/>
      <c r="E25" s="7" t="s">
        <v>49</v>
      </c>
      <c r="F25" s="20">
        <v>1000</v>
      </c>
      <c r="G25" s="30">
        <f>SUM(G24)</f>
        <v>654.04999999999995</v>
      </c>
    </row>
    <row r="26" spans="1:7" ht="18" x14ac:dyDescent="0.25">
      <c r="A26" s="7"/>
      <c r="B26" s="7"/>
      <c r="C26" s="7"/>
      <c r="D26" s="7"/>
      <c r="E26" s="7"/>
      <c r="F26" s="20"/>
      <c r="G26" s="28"/>
    </row>
    <row r="27" spans="1:7" ht="18" x14ac:dyDescent="0.25">
      <c r="A27" s="7"/>
      <c r="B27" s="7"/>
      <c r="C27" s="7"/>
      <c r="D27" s="7"/>
      <c r="E27" s="12" t="s">
        <v>50</v>
      </c>
      <c r="F27" s="21"/>
      <c r="G27" s="28"/>
    </row>
    <row r="28" spans="1:7" ht="18" x14ac:dyDescent="0.25">
      <c r="A28" s="7"/>
      <c r="B28" s="7"/>
      <c r="C28" s="7"/>
      <c r="D28" s="7"/>
      <c r="E28" s="14" t="s">
        <v>72</v>
      </c>
      <c r="F28" s="21">
        <v>15000</v>
      </c>
      <c r="G28" s="28">
        <v>3300.63</v>
      </c>
    </row>
    <row r="29" spans="1:7" ht="18" x14ac:dyDescent="0.25">
      <c r="A29" s="7"/>
      <c r="B29" s="7"/>
      <c r="C29" s="7"/>
      <c r="D29" s="7"/>
      <c r="E29" s="14" t="s">
        <v>84</v>
      </c>
      <c r="F29" s="21">
        <v>0</v>
      </c>
      <c r="G29" s="28">
        <v>350</v>
      </c>
    </row>
    <row r="30" spans="1:7" ht="18.75" thickBot="1" x14ac:dyDescent="0.3">
      <c r="A30" s="7"/>
      <c r="B30" s="7"/>
      <c r="C30" s="7"/>
      <c r="D30" s="7"/>
      <c r="E30" s="12" t="s">
        <v>51</v>
      </c>
      <c r="F30" s="22">
        <f>SUM(F28:F28)</f>
        <v>15000</v>
      </c>
      <c r="G30" s="30">
        <f>SUM(G28:G29)</f>
        <v>3650.63</v>
      </c>
    </row>
    <row r="31" spans="1:7" ht="19.5" thickTop="1" thickBot="1" x14ac:dyDescent="0.3">
      <c r="A31" s="7"/>
      <c r="B31" s="7"/>
      <c r="C31" s="7"/>
      <c r="D31" s="7" t="s">
        <v>58</v>
      </c>
      <c r="E31" s="7"/>
      <c r="F31" s="23">
        <f>F8+F15+F21+F25+F30</f>
        <v>219461</v>
      </c>
      <c r="G31" s="31">
        <f>G8+G15+G21+G25+G30</f>
        <v>11219.68</v>
      </c>
    </row>
    <row r="32" spans="1:7" ht="18.75" thickTop="1" x14ac:dyDescent="0.25">
      <c r="A32" s="7"/>
      <c r="B32" s="7"/>
      <c r="C32" s="7"/>
      <c r="D32" s="7"/>
      <c r="E32" s="7"/>
      <c r="F32" s="21"/>
      <c r="G32" s="28"/>
    </row>
    <row r="33" spans="1:7" ht="18" x14ac:dyDescent="0.25">
      <c r="A33" s="7"/>
      <c r="B33" s="7"/>
      <c r="C33" s="7" t="s">
        <v>2</v>
      </c>
      <c r="D33" s="7"/>
      <c r="E33" s="7"/>
      <c r="F33" s="19"/>
      <c r="G33" s="28"/>
    </row>
    <row r="34" spans="1:7" ht="18" x14ac:dyDescent="0.25">
      <c r="A34" s="7"/>
      <c r="B34" s="7"/>
      <c r="C34" s="7"/>
      <c r="D34" s="7" t="s">
        <v>3</v>
      </c>
      <c r="E34" s="7"/>
      <c r="F34" s="19"/>
      <c r="G34" s="28"/>
    </row>
    <row r="35" spans="1:7" ht="18" x14ac:dyDescent="0.25">
      <c r="A35" s="7"/>
      <c r="B35" s="7"/>
      <c r="C35" s="7"/>
      <c r="D35" s="7"/>
      <c r="E35" s="9" t="s">
        <v>4</v>
      </c>
      <c r="F35" s="19">
        <v>50</v>
      </c>
      <c r="G35" s="28">
        <v>33</v>
      </c>
    </row>
    <row r="36" spans="1:7" ht="18" x14ac:dyDescent="0.25">
      <c r="A36" s="7"/>
      <c r="B36" s="7"/>
      <c r="C36" s="7"/>
      <c r="D36" s="7"/>
      <c r="E36" s="9" t="s">
        <v>5</v>
      </c>
      <c r="F36" s="19">
        <v>1000</v>
      </c>
      <c r="G36" s="28"/>
    </row>
    <row r="37" spans="1:7" ht="18" x14ac:dyDescent="0.25">
      <c r="A37" s="7"/>
      <c r="B37" s="7"/>
      <c r="C37" s="7"/>
      <c r="D37" s="7"/>
      <c r="E37" s="9" t="s">
        <v>6</v>
      </c>
      <c r="F37" s="19">
        <v>85</v>
      </c>
      <c r="G37" s="28"/>
    </row>
    <row r="38" spans="1:7" ht="18" x14ac:dyDescent="0.25">
      <c r="A38" s="7"/>
      <c r="B38" s="7"/>
      <c r="C38" s="7"/>
      <c r="D38" s="7"/>
      <c r="E38" s="9" t="s">
        <v>7</v>
      </c>
      <c r="F38" s="19">
        <v>900</v>
      </c>
      <c r="G38" s="28"/>
    </row>
    <row r="39" spans="1:7" ht="18" x14ac:dyDescent="0.25">
      <c r="A39" s="7"/>
      <c r="B39" s="7"/>
      <c r="C39" s="7"/>
      <c r="D39" s="7" t="s">
        <v>8</v>
      </c>
      <c r="E39" s="7"/>
      <c r="F39" s="20">
        <f>SUM(F35:F38)</f>
        <v>2035</v>
      </c>
      <c r="G39" s="30">
        <f>SUM(G35:G38)</f>
        <v>33</v>
      </c>
    </row>
    <row r="40" spans="1:7" ht="18" x14ac:dyDescent="0.25">
      <c r="A40" s="7"/>
      <c r="B40" s="7"/>
      <c r="C40" s="7"/>
      <c r="D40" s="7"/>
      <c r="E40" s="7"/>
      <c r="F40" s="19"/>
      <c r="G40" s="28"/>
    </row>
    <row r="41" spans="1:7" ht="18" x14ac:dyDescent="0.25">
      <c r="A41" s="7"/>
      <c r="B41" s="7"/>
      <c r="C41" s="7"/>
      <c r="D41" s="7" t="s">
        <v>20</v>
      </c>
      <c r="E41" s="7"/>
      <c r="F41" s="19"/>
      <c r="G41" s="28"/>
    </row>
    <row r="42" spans="1:7" ht="18" x14ac:dyDescent="0.25">
      <c r="A42" s="7"/>
      <c r="B42" s="7"/>
      <c r="C42" s="7"/>
      <c r="D42" s="7"/>
      <c r="E42" s="9" t="s">
        <v>64</v>
      </c>
      <c r="F42" s="19">
        <v>100</v>
      </c>
      <c r="G42" s="28"/>
    </row>
    <row r="43" spans="1:7" ht="18" x14ac:dyDescent="0.25">
      <c r="A43" s="7"/>
      <c r="B43" s="7"/>
      <c r="C43" s="7"/>
      <c r="D43" s="7"/>
      <c r="E43" s="9" t="s">
        <v>21</v>
      </c>
      <c r="F43" s="19">
        <v>13000</v>
      </c>
      <c r="G43" s="28">
        <v>2918.68</v>
      </c>
    </row>
    <row r="44" spans="1:7" ht="18" x14ac:dyDescent="0.25">
      <c r="A44" s="7"/>
      <c r="B44" s="7"/>
      <c r="C44" s="7"/>
      <c r="D44" s="7"/>
      <c r="E44" s="9" t="s">
        <v>65</v>
      </c>
      <c r="F44" s="19">
        <v>20000</v>
      </c>
      <c r="G44" s="28"/>
    </row>
    <row r="45" spans="1:7" ht="18" x14ac:dyDescent="0.25">
      <c r="A45" s="7"/>
      <c r="B45" s="7"/>
      <c r="C45" s="7"/>
      <c r="D45" s="7"/>
      <c r="E45" s="14" t="s">
        <v>63</v>
      </c>
      <c r="F45" s="19">
        <v>1000</v>
      </c>
      <c r="G45" s="28"/>
    </row>
    <row r="46" spans="1:7" ht="18" x14ac:dyDescent="0.25">
      <c r="A46" s="7"/>
      <c r="B46" s="7"/>
      <c r="C46" s="7"/>
      <c r="D46" s="7" t="s">
        <v>52</v>
      </c>
      <c r="E46" s="7"/>
      <c r="F46" s="20">
        <f>SUM(F42:F45)</f>
        <v>34100</v>
      </c>
      <c r="G46" s="30">
        <f>SUM(G42:G45)</f>
        <v>2918.68</v>
      </c>
    </row>
    <row r="47" spans="1:7" ht="18" x14ac:dyDescent="0.25">
      <c r="A47" s="7"/>
      <c r="B47" s="7"/>
      <c r="C47" s="7"/>
      <c r="D47" s="7"/>
      <c r="E47" s="7"/>
      <c r="F47" s="19"/>
      <c r="G47" s="28"/>
    </row>
    <row r="48" spans="1:7" ht="18" x14ac:dyDescent="0.25">
      <c r="A48" s="7"/>
      <c r="B48" s="7"/>
      <c r="C48" s="7"/>
      <c r="D48" s="7" t="s">
        <v>59</v>
      </c>
      <c r="E48" s="7"/>
      <c r="F48" s="19"/>
      <c r="G48" s="28"/>
    </row>
    <row r="49" spans="1:7" ht="31.5" x14ac:dyDescent="0.25">
      <c r="A49" s="7"/>
      <c r="B49" s="7"/>
      <c r="C49" s="7"/>
      <c r="D49" s="7"/>
      <c r="E49" s="14" t="s">
        <v>60</v>
      </c>
      <c r="F49" s="19">
        <v>109861</v>
      </c>
      <c r="G49" s="28"/>
    </row>
    <row r="50" spans="1:7" ht="18" x14ac:dyDescent="0.25">
      <c r="A50" s="7"/>
      <c r="B50" s="7"/>
      <c r="C50" s="7"/>
      <c r="D50" s="7"/>
      <c r="E50" s="9" t="s">
        <v>53</v>
      </c>
      <c r="F50" s="19">
        <v>3000</v>
      </c>
      <c r="G50" s="28"/>
    </row>
    <row r="51" spans="1:7" ht="18" x14ac:dyDescent="0.25">
      <c r="A51" s="7"/>
      <c r="B51" s="7"/>
      <c r="C51" s="7"/>
      <c r="D51" s="7"/>
      <c r="E51" s="9" t="s">
        <v>77</v>
      </c>
      <c r="F51" s="19">
        <v>8600</v>
      </c>
      <c r="G51" s="28"/>
    </row>
    <row r="52" spans="1:7" ht="18" x14ac:dyDescent="0.25">
      <c r="A52" s="7"/>
      <c r="B52" s="7"/>
      <c r="C52" s="7"/>
      <c r="D52" s="7"/>
      <c r="E52" s="9" t="s">
        <v>57</v>
      </c>
      <c r="F52" s="19">
        <v>2000</v>
      </c>
      <c r="G52" s="28"/>
    </row>
    <row r="53" spans="1:7" ht="18" x14ac:dyDescent="0.25">
      <c r="A53" s="7"/>
      <c r="B53" s="7"/>
      <c r="C53" s="7"/>
      <c r="D53" s="7" t="s">
        <v>61</v>
      </c>
      <c r="E53" s="7"/>
      <c r="F53" s="20">
        <f>SUM(F49:F52)</f>
        <v>123461</v>
      </c>
      <c r="G53" s="30">
        <f>SUM(G49:G52)</f>
        <v>0</v>
      </c>
    </row>
    <row r="54" spans="1:7" ht="18" x14ac:dyDescent="0.25">
      <c r="A54" s="7"/>
      <c r="B54" s="7"/>
      <c r="C54" s="7"/>
      <c r="D54" s="7"/>
      <c r="E54" s="7"/>
      <c r="F54" s="19"/>
      <c r="G54" s="28"/>
    </row>
    <row r="55" spans="1:7" ht="18" x14ac:dyDescent="0.25">
      <c r="A55" s="7"/>
      <c r="B55" s="7"/>
      <c r="C55" s="7"/>
      <c r="D55" s="7" t="s">
        <v>22</v>
      </c>
      <c r="E55" s="7"/>
      <c r="F55" s="19"/>
      <c r="G55" s="28"/>
    </row>
    <row r="56" spans="1:7" ht="62.25" x14ac:dyDescent="0.25">
      <c r="A56" s="7"/>
      <c r="B56" s="7"/>
      <c r="C56" s="7"/>
      <c r="D56" s="7"/>
      <c r="E56" s="14" t="s">
        <v>73</v>
      </c>
      <c r="F56" s="19">
        <v>1500</v>
      </c>
      <c r="G56" s="28"/>
    </row>
    <row r="57" spans="1:7" ht="54" x14ac:dyDescent="0.25">
      <c r="A57" s="7"/>
      <c r="B57" s="7"/>
      <c r="C57" s="7"/>
      <c r="D57" s="7"/>
      <c r="E57" s="14" t="s">
        <v>70</v>
      </c>
      <c r="F57" s="18">
        <v>1000</v>
      </c>
      <c r="G57" s="28"/>
    </row>
    <row r="58" spans="1:7" ht="75" x14ac:dyDescent="0.25">
      <c r="A58" s="7"/>
      <c r="B58" s="7"/>
      <c r="C58" s="7"/>
      <c r="D58" s="7"/>
      <c r="E58" s="14" t="s">
        <v>68</v>
      </c>
      <c r="F58" s="18">
        <v>1500</v>
      </c>
      <c r="G58" s="29">
        <v>407.96</v>
      </c>
    </row>
    <row r="59" spans="1:7" ht="75" x14ac:dyDescent="0.25">
      <c r="A59" s="7"/>
      <c r="B59" s="7"/>
      <c r="C59" s="7"/>
      <c r="D59" s="7"/>
      <c r="E59" s="14" t="s">
        <v>66</v>
      </c>
      <c r="F59" s="18">
        <v>2000</v>
      </c>
      <c r="G59" s="28"/>
    </row>
    <row r="60" spans="1:7" ht="44.25" x14ac:dyDescent="0.25">
      <c r="A60" s="7"/>
      <c r="B60" s="7"/>
      <c r="C60" s="7"/>
      <c r="D60" s="7"/>
      <c r="E60" s="14" t="s">
        <v>67</v>
      </c>
      <c r="F60" s="18">
        <v>1500</v>
      </c>
      <c r="G60" s="28"/>
    </row>
    <row r="61" spans="1:7" ht="105.75" x14ac:dyDescent="0.25">
      <c r="A61" s="7"/>
      <c r="B61" s="7"/>
      <c r="C61" s="7"/>
      <c r="D61" s="7"/>
      <c r="E61" s="14" t="s">
        <v>69</v>
      </c>
      <c r="F61" s="18">
        <v>1500</v>
      </c>
      <c r="G61" s="28"/>
    </row>
    <row r="62" spans="1:7" ht="18" x14ac:dyDescent="0.25">
      <c r="A62" s="7"/>
      <c r="B62" s="7"/>
      <c r="C62" s="7"/>
      <c r="D62" s="7"/>
      <c r="E62" s="16" t="s">
        <v>78</v>
      </c>
      <c r="F62" s="19">
        <v>500</v>
      </c>
      <c r="G62" s="28"/>
    </row>
    <row r="63" spans="1:7" ht="18" x14ac:dyDescent="0.25">
      <c r="A63" s="7"/>
      <c r="B63" s="7"/>
      <c r="C63" s="7"/>
      <c r="D63" s="7" t="s">
        <v>23</v>
      </c>
      <c r="E63" s="7"/>
      <c r="F63" s="20">
        <f>SUM(F56:F62)</f>
        <v>9500</v>
      </c>
      <c r="G63" s="30">
        <f>SUM(G56:G62)</f>
        <v>407.96</v>
      </c>
    </row>
    <row r="64" spans="1:7" ht="18" x14ac:dyDescent="0.25">
      <c r="A64" s="7"/>
      <c r="B64" s="7"/>
      <c r="C64" s="7"/>
      <c r="D64" s="7"/>
      <c r="E64" s="7"/>
      <c r="F64" s="19"/>
      <c r="G64" s="28"/>
    </row>
    <row r="65" spans="1:7" ht="18" x14ac:dyDescent="0.25">
      <c r="A65" s="7"/>
      <c r="B65" s="7"/>
      <c r="C65" s="7"/>
      <c r="D65" s="7" t="s">
        <v>29</v>
      </c>
      <c r="E65" s="7"/>
      <c r="F65" s="19"/>
      <c r="G65" s="28"/>
    </row>
    <row r="66" spans="1:7" ht="18" x14ac:dyDescent="0.25">
      <c r="A66" s="7"/>
      <c r="B66" s="7"/>
      <c r="C66" s="7"/>
      <c r="D66" s="7"/>
      <c r="E66" s="9" t="s">
        <v>79</v>
      </c>
      <c r="F66" s="19">
        <v>250</v>
      </c>
      <c r="G66" s="28"/>
    </row>
    <row r="67" spans="1:7" ht="31.5" x14ac:dyDescent="0.25">
      <c r="A67" s="7"/>
      <c r="B67" s="7"/>
      <c r="C67" s="7"/>
      <c r="D67" s="7"/>
      <c r="E67" s="14" t="s">
        <v>80</v>
      </c>
      <c r="F67" s="19">
        <v>250</v>
      </c>
      <c r="G67" s="28"/>
    </row>
    <row r="68" spans="1:7" ht="18" x14ac:dyDescent="0.25">
      <c r="A68" s="7"/>
      <c r="B68" s="7"/>
      <c r="C68" s="7"/>
      <c r="D68" s="7"/>
      <c r="E68" s="9" t="s">
        <v>30</v>
      </c>
      <c r="F68" s="19">
        <v>250</v>
      </c>
      <c r="G68" s="28"/>
    </row>
    <row r="69" spans="1:7" ht="18" x14ac:dyDescent="0.25">
      <c r="A69" s="7"/>
      <c r="B69" s="7"/>
      <c r="C69" s="7"/>
      <c r="D69" s="7"/>
      <c r="E69" s="9" t="s">
        <v>31</v>
      </c>
      <c r="F69" s="19">
        <v>250</v>
      </c>
      <c r="G69" s="28"/>
    </row>
    <row r="70" spans="1:7" ht="18" x14ac:dyDescent="0.25">
      <c r="A70" s="7"/>
      <c r="B70" s="7"/>
      <c r="C70" s="7"/>
      <c r="D70" s="7"/>
      <c r="E70" s="9" t="s">
        <v>81</v>
      </c>
      <c r="F70" s="19">
        <v>250</v>
      </c>
      <c r="G70" s="28"/>
    </row>
    <row r="71" spans="1:7" ht="18" x14ac:dyDescent="0.25">
      <c r="A71" s="7"/>
      <c r="B71" s="7"/>
      <c r="C71" s="7"/>
      <c r="D71" s="7"/>
      <c r="E71" s="9" t="s">
        <v>32</v>
      </c>
      <c r="F71" s="19">
        <v>250</v>
      </c>
      <c r="G71" s="28"/>
    </row>
    <row r="72" spans="1:7" ht="18" x14ac:dyDescent="0.25">
      <c r="A72" s="7"/>
      <c r="B72" s="7"/>
      <c r="C72" s="7"/>
      <c r="D72" s="7"/>
      <c r="E72" s="9" t="s">
        <v>33</v>
      </c>
      <c r="F72" s="19">
        <v>500</v>
      </c>
      <c r="G72" s="28"/>
    </row>
    <row r="73" spans="1:7" ht="18" x14ac:dyDescent="0.25">
      <c r="A73" s="7"/>
      <c r="B73" s="7"/>
      <c r="C73" s="7"/>
      <c r="D73" s="7"/>
      <c r="E73" s="9" t="s">
        <v>34</v>
      </c>
      <c r="F73" s="21">
        <v>250</v>
      </c>
      <c r="G73" s="28"/>
    </row>
    <row r="74" spans="1:7" ht="18" x14ac:dyDescent="0.25">
      <c r="A74" s="7"/>
      <c r="B74" s="7"/>
      <c r="C74" s="7"/>
      <c r="D74" s="7"/>
      <c r="E74" s="9" t="s">
        <v>35</v>
      </c>
      <c r="F74" s="19">
        <v>250</v>
      </c>
      <c r="G74" s="28"/>
    </row>
    <row r="75" spans="1:7" ht="18" x14ac:dyDescent="0.25">
      <c r="A75" s="7"/>
      <c r="B75" s="7"/>
      <c r="C75" s="7"/>
      <c r="D75" s="7"/>
      <c r="E75" s="17" t="s">
        <v>82</v>
      </c>
      <c r="F75" s="24">
        <v>250</v>
      </c>
      <c r="G75" s="28"/>
    </row>
    <row r="76" spans="1:7" ht="18" x14ac:dyDescent="0.25">
      <c r="A76" s="7"/>
      <c r="B76" s="7"/>
      <c r="C76" s="7"/>
      <c r="D76" s="7"/>
      <c r="E76" s="9" t="s">
        <v>83</v>
      </c>
      <c r="F76" s="19">
        <v>250</v>
      </c>
      <c r="G76" s="28"/>
    </row>
    <row r="77" spans="1:7" ht="18" x14ac:dyDescent="0.25">
      <c r="A77" s="7"/>
      <c r="B77" s="7"/>
      <c r="C77" s="7"/>
      <c r="D77" s="7"/>
      <c r="E77" s="9" t="s">
        <v>40</v>
      </c>
      <c r="F77" s="19">
        <v>250</v>
      </c>
      <c r="G77" s="28"/>
    </row>
    <row r="78" spans="1:7" ht="18" x14ac:dyDescent="0.25">
      <c r="A78" s="7"/>
      <c r="B78" s="7"/>
      <c r="C78" s="7"/>
      <c r="D78" s="7"/>
      <c r="E78" s="9" t="s">
        <v>37</v>
      </c>
      <c r="F78" s="19">
        <v>500</v>
      </c>
      <c r="G78" s="28"/>
    </row>
    <row r="79" spans="1:7" ht="18" x14ac:dyDescent="0.25">
      <c r="A79" s="7"/>
      <c r="B79" s="7"/>
      <c r="C79" s="7"/>
      <c r="D79" s="7"/>
      <c r="E79" s="9" t="s">
        <v>38</v>
      </c>
      <c r="F79" s="19">
        <v>500</v>
      </c>
      <c r="G79" s="28"/>
    </row>
    <row r="80" spans="1:7" ht="18" x14ac:dyDescent="0.25">
      <c r="A80" s="7"/>
      <c r="B80" s="7"/>
      <c r="C80" s="7"/>
      <c r="D80" s="7"/>
      <c r="E80" s="9" t="s">
        <v>39</v>
      </c>
      <c r="F80" s="19">
        <v>250</v>
      </c>
      <c r="G80" s="28"/>
    </row>
    <row r="81" spans="1:7" ht="18" x14ac:dyDescent="0.25">
      <c r="A81" s="7"/>
      <c r="B81" s="7"/>
      <c r="C81" s="7"/>
      <c r="D81" s="7"/>
      <c r="E81" s="9" t="s">
        <v>36</v>
      </c>
      <c r="F81" s="19">
        <v>500</v>
      </c>
      <c r="G81" s="28"/>
    </row>
    <row r="82" spans="1:7" ht="18" x14ac:dyDescent="0.25">
      <c r="A82" s="7"/>
      <c r="B82" s="7"/>
      <c r="C82" s="7"/>
      <c r="D82" s="7"/>
      <c r="E82" s="9" t="s">
        <v>54</v>
      </c>
      <c r="F82" s="19">
        <v>500</v>
      </c>
      <c r="G82" s="28"/>
    </row>
    <row r="83" spans="1:7" ht="18" x14ac:dyDescent="0.25">
      <c r="A83" s="7"/>
      <c r="B83" s="7"/>
      <c r="C83" s="7"/>
      <c r="D83" s="7"/>
      <c r="E83" s="9" t="s">
        <v>55</v>
      </c>
      <c r="F83" s="21">
        <v>250</v>
      </c>
      <c r="G83" s="28"/>
    </row>
    <row r="84" spans="1:7" ht="18" x14ac:dyDescent="0.25">
      <c r="A84" s="7"/>
      <c r="B84" s="7"/>
      <c r="C84" s="7"/>
      <c r="D84" s="7" t="s">
        <v>56</v>
      </c>
      <c r="E84" s="7"/>
      <c r="F84" s="22">
        <f>SUM(F66:F83)</f>
        <v>5750</v>
      </c>
      <c r="G84" s="30">
        <f>SUM(G66:G83)</f>
        <v>0</v>
      </c>
    </row>
    <row r="85" spans="1:7" ht="18" x14ac:dyDescent="0.25">
      <c r="A85" s="7"/>
      <c r="B85" s="7"/>
      <c r="C85" s="7"/>
      <c r="D85" s="7"/>
      <c r="E85" s="7"/>
      <c r="F85" s="19"/>
      <c r="G85" s="28"/>
    </row>
    <row r="86" spans="1:7" ht="18" x14ac:dyDescent="0.25">
      <c r="A86" s="7"/>
      <c r="B86" s="7"/>
      <c r="C86" s="7"/>
      <c r="D86" s="7" t="s">
        <v>9</v>
      </c>
      <c r="E86" s="7"/>
      <c r="F86" s="19"/>
      <c r="G86" s="28"/>
    </row>
    <row r="87" spans="1:7" ht="18" x14ac:dyDescent="0.25">
      <c r="A87" s="7"/>
      <c r="B87" s="7"/>
      <c r="C87" s="7"/>
      <c r="D87" s="7"/>
      <c r="E87" s="9" t="s">
        <v>10</v>
      </c>
      <c r="F87" s="19">
        <v>65</v>
      </c>
      <c r="G87" s="28"/>
    </row>
    <row r="88" spans="1:7" ht="18" x14ac:dyDescent="0.25">
      <c r="A88" s="7"/>
      <c r="B88" s="7"/>
      <c r="C88" s="7"/>
      <c r="D88" s="7"/>
      <c r="E88" s="9" t="s">
        <v>11</v>
      </c>
      <c r="F88" s="19">
        <v>2500</v>
      </c>
      <c r="G88" s="28"/>
    </row>
    <row r="89" spans="1:7" ht="18" x14ac:dyDescent="0.25">
      <c r="A89" s="7"/>
      <c r="B89" s="7"/>
      <c r="C89" s="7"/>
      <c r="D89" s="7"/>
      <c r="E89" s="9" t="s">
        <v>12</v>
      </c>
      <c r="F89" s="19">
        <v>2450</v>
      </c>
      <c r="G89" s="28"/>
    </row>
    <row r="90" spans="1:7" ht="18" x14ac:dyDescent="0.25">
      <c r="A90" s="7"/>
      <c r="B90" s="7"/>
      <c r="C90" s="7"/>
      <c r="D90" s="7"/>
      <c r="E90" s="9" t="s">
        <v>76</v>
      </c>
      <c r="F90" s="19">
        <v>1000</v>
      </c>
      <c r="G90" s="28"/>
    </row>
    <row r="91" spans="1:7" ht="18" x14ac:dyDescent="0.25">
      <c r="A91" s="7"/>
      <c r="B91" s="7"/>
      <c r="C91" s="7"/>
      <c r="D91" s="7" t="s">
        <v>13</v>
      </c>
      <c r="E91" s="7"/>
      <c r="F91" s="20">
        <f>SUM(F87:F90)</f>
        <v>6015</v>
      </c>
      <c r="G91" s="30">
        <f>SUM(G87:G90)</f>
        <v>0</v>
      </c>
    </row>
    <row r="92" spans="1:7" ht="18" x14ac:dyDescent="0.25">
      <c r="A92" s="7"/>
      <c r="B92" s="7"/>
      <c r="C92" s="7"/>
      <c r="D92" s="7"/>
      <c r="E92" s="7"/>
      <c r="F92" s="19"/>
      <c r="G92" s="28"/>
    </row>
    <row r="93" spans="1:7" ht="18" x14ac:dyDescent="0.25">
      <c r="A93" s="7"/>
      <c r="B93" s="7"/>
      <c r="C93" s="7"/>
      <c r="D93" s="7" t="s">
        <v>14</v>
      </c>
      <c r="E93" s="7"/>
      <c r="F93" s="19"/>
      <c r="G93" s="28"/>
    </row>
    <row r="94" spans="1:7" ht="18" x14ac:dyDescent="0.25">
      <c r="A94" s="7"/>
      <c r="B94" s="7"/>
      <c r="C94" s="7"/>
      <c r="D94" s="7"/>
      <c r="E94" s="9" t="s">
        <v>18</v>
      </c>
      <c r="F94" s="19">
        <v>1000</v>
      </c>
      <c r="G94" s="28"/>
    </row>
    <row r="95" spans="1:7" ht="43.5" x14ac:dyDescent="0.25">
      <c r="A95" s="7"/>
      <c r="B95" s="7"/>
      <c r="C95" s="7"/>
      <c r="D95" s="7"/>
      <c r="E95" s="15" t="s">
        <v>74</v>
      </c>
      <c r="F95" s="19">
        <v>18000</v>
      </c>
      <c r="G95" s="28"/>
    </row>
    <row r="96" spans="1:7" ht="18" x14ac:dyDescent="0.25">
      <c r="A96" s="7"/>
      <c r="B96" s="7"/>
      <c r="C96" s="7"/>
      <c r="D96" s="7"/>
      <c r="E96" s="9" t="s">
        <v>15</v>
      </c>
      <c r="F96" s="19">
        <v>8000</v>
      </c>
      <c r="G96" s="28"/>
    </row>
    <row r="97" spans="1:7" ht="18" x14ac:dyDescent="0.25">
      <c r="A97" s="7"/>
      <c r="B97" s="7"/>
      <c r="C97" s="7"/>
      <c r="D97" s="7"/>
      <c r="E97" s="9" t="s">
        <v>19</v>
      </c>
      <c r="F97" s="21">
        <v>2000</v>
      </c>
      <c r="G97" s="28"/>
    </row>
    <row r="98" spans="1:7" ht="18" x14ac:dyDescent="0.25">
      <c r="A98" s="7"/>
      <c r="B98" s="7"/>
      <c r="C98" s="7"/>
      <c r="D98" s="7"/>
      <c r="E98" s="9" t="s">
        <v>24</v>
      </c>
      <c r="F98" s="19">
        <v>800</v>
      </c>
      <c r="G98" s="28"/>
    </row>
    <row r="99" spans="1:7" ht="18" x14ac:dyDescent="0.25">
      <c r="A99" s="7"/>
      <c r="B99" s="7"/>
      <c r="C99" s="7"/>
      <c r="D99" s="7"/>
      <c r="E99" s="9" t="s">
        <v>27</v>
      </c>
      <c r="F99" s="19">
        <v>500</v>
      </c>
      <c r="G99" s="28"/>
    </row>
    <row r="100" spans="1:7" ht="18" x14ac:dyDescent="0.25">
      <c r="A100" s="7"/>
      <c r="B100" s="7"/>
      <c r="C100" s="7"/>
      <c r="D100" s="7"/>
      <c r="E100" s="9" t="s">
        <v>28</v>
      </c>
      <c r="F100" s="19">
        <v>1000</v>
      </c>
      <c r="G100" s="28"/>
    </row>
    <row r="101" spans="1:7" ht="18" x14ac:dyDescent="0.25">
      <c r="A101" s="7"/>
      <c r="B101" s="7"/>
      <c r="C101" s="7"/>
      <c r="D101" s="7"/>
      <c r="E101" s="9" t="s">
        <v>25</v>
      </c>
      <c r="F101" s="19">
        <v>800</v>
      </c>
      <c r="G101" s="28"/>
    </row>
    <row r="102" spans="1:7" ht="18" x14ac:dyDescent="0.25">
      <c r="A102" s="7"/>
      <c r="B102" s="7"/>
      <c r="C102" s="7"/>
      <c r="D102" s="7"/>
      <c r="E102" s="9" t="s">
        <v>26</v>
      </c>
      <c r="F102" s="21">
        <v>1500</v>
      </c>
      <c r="G102" s="28"/>
    </row>
    <row r="103" spans="1:7" ht="31.5" x14ac:dyDescent="0.25">
      <c r="A103" s="7"/>
      <c r="B103" s="7"/>
      <c r="C103" s="7"/>
      <c r="D103" s="7"/>
      <c r="E103" s="14" t="s">
        <v>71</v>
      </c>
      <c r="F103" s="21">
        <v>5000</v>
      </c>
      <c r="G103" s="28"/>
    </row>
    <row r="104" spans="1:7" ht="18.75" thickBot="1" x14ac:dyDescent="0.3">
      <c r="A104" s="7"/>
      <c r="B104" s="7"/>
      <c r="C104" s="7"/>
      <c r="D104" s="7" t="s">
        <v>16</v>
      </c>
      <c r="E104" s="7"/>
      <c r="F104" s="22">
        <f>SUM(F94:F103)</f>
        <v>38600</v>
      </c>
      <c r="G104" s="30">
        <f>SUM(G94:G103)</f>
        <v>0</v>
      </c>
    </row>
    <row r="105" spans="1:7" ht="19.5" thickTop="1" thickBot="1" x14ac:dyDescent="0.3">
      <c r="A105" s="7"/>
      <c r="B105" s="7"/>
      <c r="C105" s="7" t="s">
        <v>17</v>
      </c>
      <c r="D105" s="7"/>
      <c r="E105" s="7"/>
      <c r="F105" s="23">
        <f>(F39+F46+F53+F63+F84+F91+F104)</f>
        <v>219461</v>
      </c>
      <c r="G105" s="31">
        <f>G39+G46+G53+G63+G84+G91+G104</f>
        <v>3359.64</v>
      </c>
    </row>
    <row r="106" spans="1:7" s="3" customFormat="1" ht="33.75" customHeight="1" thickTop="1" thickBot="1" x14ac:dyDescent="0.25">
      <c r="A106" s="43" t="s">
        <v>75</v>
      </c>
      <c r="B106" s="43"/>
      <c r="C106" s="43"/>
      <c r="D106" s="43"/>
      <c r="E106" s="43"/>
      <c r="F106" s="27">
        <v>0</v>
      </c>
      <c r="G106" s="32">
        <f>G31-G105</f>
        <v>7860.0400000000009</v>
      </c>
    </row>
    <row r="107" spans="1:7" ht="18.75" thickTop="1" x14ac:dyDescent="0.25">
      <c r="A107" s="10"/>
      <c r="B107" s="10"/>
      <c r="C107" s="10"/>
      <c r="D107" s="10"/>
      <c r="E107" s="10"/>
      <c r="F107" s="25"/>
      <c r="G107" s="11"/>
    </row>
  </sheetData>
  <mergeCells count="1">
    <mergeCell ref="A106:E106"/>
  </mergeCells>
  <printOptions horizontalCentered="1" verticalCentered="1"/>
  <pageMargins left="0.5" right="0.5" top="0.5" bottom="0.5" header="0.1" footer="0.3"/>
  <pageSetup scale="60" fitToWidth="0" orientation="portrait" r:id="rId1"/>
  <headerFooter>
    <oddHeader xml:space="preserve">&amp;C&amp;"Arial Narrow,Regular"&amp;12 Youth Development Foundation of Pinellas County, Inc. 
Fundraising Account </oddHeader>
    <oddFooter>&amp;RAPPROVED
September 8, 2018</oddFooter>
  </headerFooter>
  <drawing r:id="rId2"/>
  <legacyDrawing r:id="rId3"/>
  <controls>
    <mc:AlternateContent xmlns:mc="http://schemas.openxmlformats.org/markup-compatibility/2006">
      <mc:Choice Requires="x14">
        <control shapeId="276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7649" r:id="rId4" name="FILTER"/>
      </mc:Fallback>
    </mc:AlternateContent>
    <mc:AlternateContent xmlns:mc="http://schemas.openxmlformats.org/markup-compatibility/2006">
      <mc:Choice Requires="x14">
        <control shapeId="276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7650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topLeftCell="A65" workbookViewId="0">
      <selection activeCell="F58" sqref="F58"/>
    </sheetView>
  </sheetViews>
  <sheetFormatPr defaultRowHeight="15" x14ac:dyDescent="0.25"/>
  <cols>
    <col min="1" max="1" width="2.5703125" customWidth="1"/>
    <col min="2" max="2" width="2" customWidth="1"/>
    <col min="3" max="3" width="3.85546875" customWidth="1"/>
    <col min="4" max="4" width="11.42578125" customWidth="1"/>
    <col min="5" max="5" width="37.28515625" customWidth="1"/>
    <col min="6" max="6" width="17.140625" customWidth="1"/>
    <col min="7" max="7" width="15.140625" customWidth="1"/>
    <col min="8" max="8" width="13.7109375" customWidth="1"/>
  </cols>
  <sheetData>
    <row r="1" spans="1:8" ht="37.5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90</v>
      </c>
    </row>
    <row r="2" spans="1:8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8" ht="18" x14ac:dyDescent="0.25">
      <c r="A3" s="7"/>
      <c r="B3" s="7"/>
      <c r="C3" s="7"/>
      <c r="D3" s="7" t="s">
        <v>1</v>
      </c>
      <c r="E3" s="7"/>
      <c r="F3" s="8"/>
      <c r="G3" s="28"/>
    </row>
    <row r="4" spans="1:8" ht="18" x14ac:dyDescent="0.25">
      <c r="A4" s="7"/>
      <c r="B4" s="7"/>
      <c r="C4" s="7"/>
      <c r="D4" s="7"/>
      <c r="E4" s="12" t="s">
        <v>41</v>
      </c>
      <c r="F4" s="1"/>
      <c r="G4" s="28"/>
    </row>
    <row r="5" spans="1:8" ht="18" x14ac:dyDescent="0.25">
      <c r="A5" s="7"/>
      <c r="B5" s="7"/>
      <c r="C5" s="7"/>
      <c r="D5" s="7"/>
      <c r="E5" s="14" t="s">
        <v>19</v>
      </c>
      <c r="F5" s="19">
        <v>1000</v>
      </c>
      <c r="G5" s="28"/>
    </row>
    <row r="6" spans="1:8" ht="31.5" x14ac:dyDescent="0.25">
      <c r="A6" s="7"/>
      <c r="B6" s="7"/>
      <c r="C6" s="7"/>
      <c r="D6" s="7"/>
      <c r="E6" s="14" t="s">
        <v>71</v>
      </c>
      <c r="F6" s="19">
        <v>6000</v>
      </c>
      <c r="G6" s="28"/>
    </row>
    <row r="7" spans="1:8" ht="18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</row>
    <row r="8" spans="1:8" ht="18" x14ac:dyDescent="0.25">
      <c r="A8" s="7"/>
      <c r="B8" s="7"/>
      <c r="C8" s="7"/>
      <c r="D8" s="7"/>
      <c r="E8" s="12"/>
      <c r="F8" s="19"/>
      <c r="G8" s="28"/>
    </row>
    <row r="9" spans="1:8" ht="18" x14ac:dyDescent="0.25">
      <c r="A9" s="7"/>
      <c r="B9" s="7"/>
      <c r="C9" s="7"/>
      <c r="D9" s="7"/>
      <c r="E9" s="12" t="s">
        <v>43</v>
      </c>
      <c r="F9" s="19"/>
      <c r="G9" s="28"/>
    </row>
    <row r="10" spans="1:8" ht="18" x14ac:dyDescent="0.25">
      <c r="A10" s="7"/>
      <c r="B10" s="7"/>
      <c r="C10" s="7"/>
      <c r="D10" s="7"/>
      <c r="E10" s="14" t="s">
        <v>91</v>
      </c>
      <c r="F10" s="19">
        <v>500</v>
      </c>
      <c r="G10" s="28"/>
    </row>
    <row r="11" spans="1:8" ht="18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</row>
    <row r="12" spans="1:8" ht="18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</row>
    <row r="13" spans="1:8" ht="18" x14ac:dyDescent="0.25">
      <c r="A13" s="7"/>
      <c r="B13" s="7"/>
      <c r="C13" s="7"/>
      <c r="D13" s="7"/>
      <c r="E13" s="12"/>
      <c r="F13" s="19"/>
      <c r="G13" s="28"/>
    </row>
    <row r="14" spans="1:8" ht="18" x14ac:dyDescent="0.25">
      <c r="A14" s="7"/>
      <c r="B14" s="7"/>
      <c r="C14" s="7"/>
      <c r="D14" s="7"/>
      <c r="E14" s="12" t="s">
        <v>45</v>
      </c>
      <c r="F14" s="19"/>
      <c r="G14" s="28"/>
    </row>
    <row r="15" spans="1:8" ht="18" x14ac:dyDescent="0.25">
      <c r="A15" s="7"/>
      <c r="B15" s="7"/>
      <c r="C15" s="7"/>
      <c r="D15" s="7"/>
      <c r="E15" s="14" t="s">
        <v>77</v>
      </c>
      <c r="F15" s="19">
        <v>14818</v>
      </c>
      <c r="G15" s="28"/>
    </row>
    <row r="16" spans="1:8" ht="44.25" x14ac:dyDescent="0.25">
      <c r="A16" s="7"/>
      <c r="B16" s="7"/>
      <c r="C16" s="7"/>
      <c r="D16" s="7"/>
      <c r="E16" s="14" t="s">
        <v>60</v>
      </c>
      <c r="F16" s="19">
        <v>109861</v>
      </c>
      <c r="G16" s="28"/>
    </row>
    <row r="17" spans="1:7" ht="18" x14ac:dyDescent="0.25">
      <c r="A17" s="7"/>
      <c r="B17" s="7"/>
      <c r="C17" s="7"/>
      <c r="D17" s="7"/>
      <c r="E17" s="12" t="s">
        <v>48</v>
      </c>
      <c r="F17" s="20">
        <f>F15+F16</f>
        <v>124679</v>
      </c>
      <c r="G17" s="30">
        <f>SUM(G15:G16)</f>
        <v>0</v>
      </c>
    </row>
    <row r="18" spans="1:7" ht="18" x14ac:dyDescent="0.25">
      <c r="A18" s="7"/>
      <c r="B18" s="7"/>
      <c r="C18" s="7"/>
      <c r="D18" s="7"/>
      <c r="E18" s="7"/>
      <c r="F18" s="20"/>
      <c r="G18" s="28"/>
    </row>
    <row r="19" spans="1:7" ht="18" x14ac:dyDescent="0.25">
      <c r="A19" s="7"/>
      <c r="B19" s="7"/>
      <c r="C19" s="7"/>
      <c r="D19" s="7"/>
      <c r="E19" s="7"/>
      <c r="F19" s="21"/>
      <c r="G19" s="28"/>
    </row>
    <row r="20" spans="1:7" ht="18" x14ac:dyDescent="0.25">
      <c r="A20" s="7"/>
      <c r="B20" s="7"/>
      <c r="C20" s="7" t="s">
        <v>2</v>
      </c>
      <c r="D20" s="7"/>
      <c r="E20" s="7"/>
      <c r="F20" s="19"/>
      <c r="G20" s="28"/>
    </row>
    <row r="21" spans="1:7" ht="18" x14ac:dyDescent="0.25">
      <c r="A21" s="7"/>
      <c r="B21" s="7"/>
      <c r="C21" s="7"/>
      <c r="D21" s="7" t="s">
        <v>3</v>
      </c>
      <c r="E21" s="7"/>
      <c r="F21" s="19"/>
      <c r="G21" s="28"/>
    </row>
    <row r="22" spans="1:7" ht="18" x14ac:dyDescent="0.25">
      <c r="A22" s="7"/>
      <c r="B22" s="7"/>
      <c r="C22" s="7"/>
      <c r="D22" s="7"/>
      <c r="E22" s="9" t="s">
        <v>4</v>
      </c>
      <c r="F22" s="19">
        <v>50</v>
      </c>
      <c r="G22" s="28">
        <v>15</v>
      </c>
    </row>
    <row r="23" spans="1:7" ht="18" x14ac:dyDescent="0.25">
      <c r="A23" s="7"/>
      <c r="B23" s="7"/>
      <c r="C23" s="7"/>
      <c r="D23" s="7"/>
      <c r="E23" s="9" t="s">
        <v>5</v>
      </c>
      <c r="F23" s="19">
        <v>2000</v>
      </c>
      <c r="G23" s="28">
        <v>628</v>
      </c>
    </row>
    <row r="24" spans="1:7" ht="18" x14ac:dyDescent="0.25">
      <c r="A24" s="7"/>
      <c r="B24" s="7"/>
      <c r="C24" s="7"/>
      <c r="D24" s="7"/>
      <c r="E24" s="9" t="s">
        <v>6</v>
      </c>
      <c r="F24" s="19">
        <v>85</v>
      </c>
      <c r="G24" s="28"/>
    </row>
    <row r="25" spans="1:7" ht="18" x14ac:dyDescent="0.25">
      <c r="A25" s="7"/>
      <c r="B25" s="7"/>
      <c r="C25" s="7"/>
      <c r="D25" s="7"/>
      <c r="E25" s="9" t="s">
        <v>7</v>
      </c>
      <c r="F25" s="19">
        <v>900</v>
      </c>
      <c r="G25" s="28"/>
    </row>
    <row r="26" spans="1:7" ht="18" x14ac:dyDescent="0.25">
      <c r="A26" s="7"/>
      <c r="B26" s="7"/>
      <c r="C26" s="7"/>
      <c r="D26" s="7" t="s">
        <v>8</v>
      </c>
      <c r="E26" s="7"/>
      <c r="F26" s="20">
        <f>SUM(F22:F25)</f>
        <v>3035</v>
      </c>
      <c r="G26" s="30">
        <f>SUM(G22:G25)</f>
        <v>643</v>
      </c>
    </row>
    <row r="27" spans="1:7" ht="18" x14ac:dyDescent="0.25">
      <c r="A27" s="7"/>
      <c r="B27" s="7"/>
      <c r="C27" s="7"/>
      <c r="D27" s="7"/>
      <c r="E27" s="7"/>
      <c r="F27" s="19"/>
      <c r="G27" s="28"/>
    </row>
    <row r="28" spans="1:7" ht="18" x14ac:dyDescent="0.25">
      <c r="A28" s="7"/>
      <c r="B28" s="7"/>
      <c r="C28" s="7"/>
      <c r="D28" s="7" t="s">
        <v>20</v>
      </c>
      <c r="E28" s="7"/>
      <c r="F28" s="19"/>
      <c r="G28" s="28"/>
    </row>
    <row r="29" spans="1:7" ht="18" x14ac:dyDescent="0.25">
      <c r="A29" s="7"/>
      <c r="B29" s="7"/>
      <c r="C29" s="7"/>
      <c r="D29" s="7"/>
      <c r="E29" s="9" t="s">
        <v>21</v>
      </c>
      <c r="F29" s="19">
        <v>5000</v>
      </c>
      <c r="G29" s="28">
        <v>7207.4</v>
      </c>
    </row>
    <row r="30" spans="1:7" ht="18" x14ac:dyDescent="0.25">
      <c r="A30" s="7"/>
      <c r="B30" s="7"/>
      <c r="C30" s="7"/>
      <c r="D30" s="7"/>
      <c r="E30" s="14" t="s">
        <v>63</v>
      </c>
      <c r="F30" s="19">
        <v>500</v>
      </c>
      <c r="G30" s="28"/>
    </row>
    <row r="31" spans="1:7" ht="18" x14ac:dyDescent="0.25">
      <c r="A31" s="7"/>
      <c r="B31" s="7"/>
      <c r="C31" s="7"/>
      <c r="D31" s="7" t="s">
        <v>52</v>
      </c>
      <c r="E31" s="7"/>
      <c r="F31" s="20">
        <f>SUM(F29:F30)</f>
        <v>5500</v>
      </c>
      <c r="G31" s="30">
        <f>SUM(G29:G30)</f>
        <v>7207.4</v>
      </c>
    </row>
    <row r="32" spans="1:7" ht="18" x14ac:dyDescent="0.25">
      <c r="A32" s="7"/>
      <c r="B32" s="7"/>
      <c r="C32" s="7"/>
      <c r="D32" s="7"/>
      <c r="E32" s="7"/>
      <c r="F32" s="19"/>
      <c r="G32" s="28"/>
    </row>
    <row r="33" spans="1:7" ht="18" x14ac:dyDescent="0.25">
      <c r="A33" s="7"/>
      <c r="B33" s="7"/>
      <c r="C33" s="7"/>
      <c r="D33" s="7" t="s">
        <v>59</v>
      </c>
      <c r="E33" s="7"/>
      <c r="F33" s="19"/>
      <c r="G33" s="28"/>
    </row>
    <row r="34" spans="1:7" ht="44.25" x14ac:dyDescent="0.25">
      <c r="A34" s="7"/>
      <c r="B34" s="7"/>
      <c r="C34" s="7"/>
      <c r="D34" s="7"/>
      <c r="E34" s="14" t="s">
        <v>60</v>
      </c>
      <c r="F34" s="19">
        <v>109861</v>
      </c>
      <c r="G34" s="28"/>
    </row>
    <row r="35" spans="1:7" ht="18" x14ac:dyDescent="0.25">
      <c r="A35" s="7"/>
      <c r="B35" s="7"/>
      <c r="C35" s="7"/>
      <c r="D35" s="7"/>
      <c r="E35" s="9" t="s">
        <v>53</v>
      </c>
      <c r="F35" s="19">
        <v>3000</v>
      </c>
      <c r="G35" s="28"/>
    </row>
    <row r="36" spans="1:7" ht="18" x14ac:dyDescent="0.25">
      <c r="A36" s="7"/>
      <c r="B36" s="7"/>
      <c r="C36" s="7"/>
      <c r="D36" s="7"/>
      <c r="E36" s="9" t="s">
        <v>77</v>
      </c>
      <c r="F36" s="19">
        <v>14818</v>
      </c>
      <c r="G36" s="28"/>
    </row>
    <row r="37" spans="1:7" ht="18" x14ac:dyDescent="0.25">
      <c r="A37" s="7"/>
      <c r="B37" s="7"/>
      <c r="C37" s="7"/>
      <c r="D37" s="7" t="s">
        <v>61</v>
      </c>
      <c r="E37" s="7"/>
      <c r="F37" s="20">
        <f>SUM(F34:F36)</f>
        <v>127679</v>
      </c>
      <c r="G37" s="30">
        <f>SUM(G34:G36)</f>
        <v>0</v>
      </c>
    </row>
    <row r="38" spans="1:7" ht="18" x14ac:dyDescent="0.25">
      <c r="A38" s="7"/>
      <c r="B38" s="7"/>
      <c r="C38" s="7"/>
      <c r="D38" s="7"/>
      <c r="E38" s="7"/>
      <c r="F38" s="19"/>
      <c r="G38" s="28"/>
    </row>
    <row r="39" spans="1:7" ht="18" x14ac:dyDescent="0.25">
      <c r="A39" s="7"/>
      <c r="B39" s="7"/>
      <c r="C39" s="7"/>
      <c r="D39" s="7" t="s">
        <v>22</v>
      </c>
      <c r="E39" s="7"/>
      <c r="F39" s="19"/>
      <c r="G39" s="28"/>
    </row>
    <row r="40" spans="1:7" ht="62.25" x14ac:dyDescent="0.25">
      <c r="A40" s="7"/>
      <c r="B40" s="7"/>
      <c r="C40" s="7"/>
      <c r="D40" s="7"/>
      <c r="E40" s="14" t="s">
        <v>73</v>
      </c>
      <c r="F40" s="19">
        <v>1000</v>
      </c>
      <c r="G40" s="28"/>
    </row>
    <row r="41" spans="1:7" ht="54" x14ac:dyDescent="0.25">
      <c r="A41" s="7"/>
      <c r="B41" s="7"/>
      <c r="C41" s="7"/>
      <c r="D41" s="7"/>
      <c r="E41" s="14" t="s">
        <v>70</v>
      </c>
      <c r="F41" s="18">
        <v>500</v>
      </c>
      <c r="G41" s="28"/>
    </row>
    <row r="42" spans="1:7" ht="75" x14ac:dyDescent="0.25">
      <c r="A42" s="7"/>
      <c r="B42" s="7"/>
      <c r="C42" s="7"/>
      <c r="D42" s="7"/>
      <c r="E42" s="14" t="s">
        <v>68</v>
      </c>
      <c r="F42" s="18">
        <v>500</v>
      </c>
      <c r="G42" s="29">
        <v>300</v>
      </c>
    </row>
    <row r="43" spans="1:7" ht="75" x14ac:dyDescent="0.25">
      <c r="A43" s="7"/>
      <c r="B43" s="7"/>
      <c r="C43" s="7"/>
      <c r="D43" s="7"/>
      <c r="E43" s="14" t="s">
        <v>66</v>
      </c>
      <c r="F43" s="18">
        <v>500</v>
      </c>
      <c r="G43" s="28">
        <v>39.380000000000003</v>
      </c>
    </row>
    <row r="44" spans="1:7" ht="44.25" x14ac:dyDescent="0.25">
      <c r="A44" s="7"/>
      <c r="B44" s="7"/>
      <c r="C44" s="7"/>
      <c r="D44" s="7"/>
      <c r="E44" s="14" t="s">
        <v>67</v>
      </c>
      <c r="F44" s="18">
        <v>500</v>
      </c>
      <c r="G44" s="28">
        <v>413.86</v>
      </c>
    </row>
    <row r="45" spans="1:7" ht="105.75" x14ac:dyDescent="0.25">
      <c r="A45" s="7"/>
      <c r="B45" s="7"/>
      <c r="C45" s="7"/>
      <c r="D45" s="7"/>
      <c r="E45" s="14" t="s">
        <v>69</v>
      </c>
      <c r="F45" s="18">
        <v>1000</v>
      </c>
      <c r="G45" s="28"/>
    </row>
    <row r="46" spans="1:7" ht="18" x14ac:dyDescent="0.25">
      <c r="A46" s="7"/>
      <c r="B46" s="7"/>
      <c r="C46" s="7"/>
      <c r="D46" s="7"/>
      <c r="E46" s="16" t="s">
        <v>78</v>
      </c>
      <c r="F46" s="19">
        <v>500</v>
      </c>
      <c r="G46" s="28"/>
    </row>
    <row r="47" spans="1:7" ht="18" x14ac:dyDescent="0.25">
      <c r="A47" s="7"/>
      <c r="B47" s="7"/>
      <c r="C47" s="7"/>
      <c r="D47" s="7"/>
      <c r="E47" s="16" t="s">
        <v>89</v>
      </c>
      <c r="F47" s="19">
        <v>2000</v>
      </c>
      <c r="G47" s="28">
        <v>2067.54</v>
      </c>
    </row>
    <row r="48" spans="1:7" ht="18" x14ac:dyDescent="0.25">
      <c r="A48" s="7"/>
      <c r="B48" s="7"/>
      <c r="C48" s="7"/>
      <c r="D48" s="7"/>
      <c r="E48" s="16"/>
      <c r="F48" s="19"/>
      <c r="G48" s="28"/>
    </row>
    <row r="49" spans="1:7" ht="18" x14ac:dyDescent="0.25">
      <c r="A49" s="7"/>
      <c r="B49" s="7"/>
      <c r="C49" s="7"/>
      <c r="D49" s="7" t="s">
        <v>23</v>
      </c>
      <c r="E49" s="7"/>
      <c r="F49" s="20">
        <f>SUM(F40:F47)</f>
        <v>6500</v>
      </c>
      <c r="G49" s="30">
        <f>SUM(G40:G46)</f>
        <v>753.24</v>
      </c>
    </row>
    <row r="50" spans="1:7" ht="18" x14ac:dyDescent="0.25">
      <c r="A50" s="7"/>
      <c r="B50" s="7"/>
      <c r="C50" s="7"/>
      <c r="D50" s="7"/>
      <c r="E50" s="7"/>
      <c r="F50" s="19"/>
      <c r="G50" s="28"/>
    </row>
    <row r="51" spans="1:7" ht="18" x14ac:dyDescent="0.25">
      <c r="A51" s="7"/>
      <c r="B51" s="7"/>
      <c r="C51" s="7"/>
      <c r="D51" s="7" t="s">
        <v>29</v>
      </c>
      <c r="E51" s="7"/>
      <c r="F51" s="19"/>
      <c r="G51" s="28"/>
    </row>
    <row r="52" spans="1:7" ht="18" x14ac:dyDescent="0.25">
      <c r="A52" s="7"/>
      <c r="B52" s="7"/>
      <c r="C52" s="7"/>
      <c r="D52" s="7"/>
      <c r="E52" s="9" t="s">
        <v>92</v>
      </c>
      <c r="F52" s="19">
        <v>2000</v>
      </c>
      <c r="G52" s="28"/>
    </row>
    <row r="53" spans="1:7" ht="18" x14ac:dyDescent="0.25">
      <c r="A53" s="7"/>
      <c r="B53" s="7"/>
      <c r="C53" s="7"/>
      <c r="D53" s="7" t="s">
        <v>56</v>
      </c>
      <c r="E53" s="7"/>
      <c r="F53" s="22">
        <f>SUM(F52:F52)</f>
        <v>2000</v>
      </c>
      <c r="G53" s="30">
        <f>SUM(G52:G52)</f>
        <v>0</v>
      </c>
    </row>
    <row r="54" spans="1:7" ht="18" x14ac:dyDescent="0.25">
      <c r="A54" s="7"/>
      <c r="B54" s="7"/>
      <c r="C54" s="7"/>
      <c r="D54" s="7"/>
      <c r="E54" s="7"/>
      <c r="F54" s="19"/>
      <c r="G54" s="28"/>
    </row>
    <row r="55" spans="1:7" ht="18" x14ac:dyDescent="0.25">
      <c r="A55" s="7"/>
      <c r="B55" s="7"/>
      <c r="C55" s="7"/>
      <c r="D55" s="7" t="s">
        <v>9</v>
      </c>
      <c r="E55" s="7"/>
      <c r="F55" s="19"/>
      <c r="G55" s="28"/>
    </row>
    <row r="56" spans="1:7" ht="18" x14ac:dyDescent="0.25">
      <c r="A56" s="7"/>
      <c r="B56" s="7"/>
      <c r="C56" s="7"/>
      <c r="D56" s="7"/>
      <c r="E56" s="9" t="s">
        <v>10</v>
      </c>
      <c r="F56" s="19">
        <v>65</v>
      </c>
      <c r="G56" s="28"/>
    </row>
    <row r="57" spans="1:7" ht="18" x14ac:dyDescent="0.25">
      <c r="A57" s="7"/>
      <c r="B57" s="7"/>
      <c r="C57" s="7"/>
      <c r="D57" s="7"/>
      <c r="E57" s="9" t="s">
        <v>11</v>
      </c>
      <c r="F57" s="19">
        <v>3000</v>
      </c>
      <c r="G57" s="28"/>
    </row>
    <row r="58" spans="1:7" ht="18" x14ac:dyDescent="0.25">
      <c r="A58" s="7"/>
      <c r="B58" s="7"/>
      <c r="C58" s="7"/>
      <c r="D58" s="7"/>
      <c r="E58" s="9" t="s">
        <v>12</v>
      </c>
      <c r="F58" s="19">
        <v>800</v>
      </c>
      <c r="G58" s="28"/>
    </row>
    <row r="59" spans="1:7" ht="18" x14ac:dyDescent="0.25">
      <c r="A59" s="7"/>
      <c r="B59" s="7"/>
      <c r="C59" s="7"/>
      <c r="D59" s="7"/>
      <c r="E59" s="9" t="s">
        <v>76</v>
      </c>
      <c r="F59" s="19">
        <v>1000</v>
      </c>
      <c r="G59" s="28"/>
    </row>
    <row r="60" spans="1:7" ht="18" x14ac:dyDescent="0.25">
      <c r="A60" s="7"/>
      <c r="B60" s="7"/>
      <c r="C60" s="7"/>
      <c r="D60" s="7" t="s">
        <v>13</v>
      </c>
      <c r="E60" s="7"/>
      <c r="F60" s="20">
        <f>SUM(F56:F59)</f>
        <v>4865</v>
      </c>
      <c r="G60" s="30">
        <f>SUM(G56:G59)</f>
        <v>0</v>
      </c>
    </row>
    <row r="61" spans="1:7" ht="18" x14ac:dyDescent="0.25">
      <c r="A61" s="7"/>
      <c r="B61" s="7"/>
      <c r="C61" s="7"/>
      <c r="D61" s="7"/>
      <c r="E61" s="7"/>
      <c r="F61" s="19"/>
      <c r="G61" s="28"/>
    </row>
    <row r="62" spans="1:7" ht="18" x14ac:dyDescent="0.25">
      <c r="A62" s="7"/>
      <c r="B62" s="7"/>
      <c r="C62" s="7"/>
      <c r="D62" s="7" t="s">
        <v>14</v>
      </c>
      <c r="E62" s="7"/>
      <c r="F62" s="19"/>
      <c r="G62" s="28"/>
    </row>
    <row r="63" spans="1:7" ht="56.25" x14ac:dyDescent="0.25">
      <c r="A63" s="7"/>
      <c r="B63" s="7"/>
      <c r="C63" s="7"/>
      <c r="D63" s="7"/>
      <c r="E63" s="15" t="s">
        <v>74</v>
      </c>
      <c r="F63" s="19">
        <v>10000</v>
      </c>
      <c r="G63" s="28">
        <v>800</v>
      </c>
    </row>
    <row r="64" spans="1:7" ht="18" x14ac:dyDescent="0.25">
      <c r="A64" s="7"/>
      <c r="B64" s="7"/>
      <c r="C64" s="7"/>
      <c r="D64" s="7"/>
      <c r="E64" s="9" t="s">
        <v>15</v>
      </c>
      <c r="F64" s="19">
        <v>9000</v>
      </c>
      <c r="G64" s="28"/>
    </row>
    <row r="65" spans="1:7" ht="18" x14ac:dyDescent="0.25">
      <c r="A65" s="7"/>
      <c r="B65" s="7"/>
      <c r="C65" s="7"/>
      <c r="D65" s="7"/>
      <c r="E65" s="9" t="s">
        <v>19</v>
      </c>
      <c r="F65" s="21">
        <v>1000</v>
      </c>
      <c r="G65" s="28"/>
    </row>
    <row r="66" spans="1:7" ht="18" x14ac:dyDescent="0.25">
      <c r="A66" s="7"/>
      <c r="B66" s="7"/>
      <c r="C66" s="7"/>
      <c r="D66" s="7"/>
      <c r="E66" s="9" t="s">
        <v>24</v>
      </c>
      <c r="F66" s="19">
        <v>800</v>
      </c>
      <c r="G66" s="28"/>
    </row>
    <row r="67" spans="1:7" ht="18" x14ac:dyDescent="0.25">
      <c r="A67" s="7"/>
      <c r="B67" s="7"/>
      <c r="C67" s="7"/>
      <c r="D67" s="7"/>
      <c r="E67" s="9" t="s">
        <v>27</v>
      </c>
      <c r="F67" s="19">
        <v>500</v>
      </c>
      <c r="G67" s="28"/>
    </row>
    <row r="68" spans="1:7" ht="18" x14ac:dyDescent="0.25">
      <c r="A68" s="7"/>
      <c r="B68" s="7"/>
      <c r="C68" s="7"/>
      <c r="D68" s="7"/>
      <c r="E68" s="9" t="s">
        <v>28</v>
      </c>
      <c r="F68" s="19">
        <v>1000</v>
      </c>
      <c r="G68" s="28"/>
    </row>
    <row r="69" spans="1:7" ht="18" x14ac:dyDescent="0.25">
      <c r="A69" s="7"/>
      <c r="B69" s="7"/>
      <c r="C69" s="7"/>
      <c r="D69" s="7"/>
      <c r="E69" s="9" t="s">
        <v>25</v>
      </c>
      <c r="F69" s="19">
        <v>800</v>
      </c>
      <c r="G69" s="28"/>
    </row>
    <row r="70" spans="1:7" ht="18" x14ac:dyDescent="0.25">
      <c r="A70" s="7"/>
      <c r="B70" s="7"/>
      <c r="C70" s="7"/>
      <c r="D70" s="7"/>
      <c r="E70" s="9" t="s">
        <v>26</v>
      </c>
      <c r="F70" s="21">
        <v>1500</v>
      </c>
      <c r="G70" s="28"/>
    </row>
    <row r="71" spans="1:7" ht="31.5" x14ac:dyDescent="0.25">
      <c r="A71" s="7"/>
      <c r="B71" s="7"/>
      <c r="C71" s="7"/>
      <c r="D71" s="7"/>
      <c r="E71" s="14" t="s">
        <v>71</v>
      </c>
      <c r="F71" s="21">
        <v>6000</v>
      </c>
      <c r="G71" s="28"/>
    </row>
    <row r="72" spans="1:7" ht="18.75" thickBot="1" x14ac:dyDescent="0.3">
      <c r="A72" s="7"/>
      <c r="B72" s="7"/>
      <c r="C72" s="7"/>
      <c r="D72" s="7" t="s">
        <v>16</v>
      </c>
      <c r="E72" s="7"/>
      <c r="F72" s="22">
        <f>SUM(F63:F71)</f>
        <v>30600</v>
      </c>
      <c r="G72" s="30">
        <f>SUM(G63:G71)</f>
        <v>800</v>
      </c>
    </row>
    <row r="73" spans="1:7" ht="19.5" thickTop="1" thickBot="1" x14ac:dyDescent="0.3">
      <c r="A73" s="7"/>
      <c r="B73" s="7"/>
      <c r="C73" s="7" t="s">
        <v>17</v>
      </c>
      <c r="D73" s="7"/>
      <c r="E73" s="7"/>
      <c r="F73" s="23">
        <f>(F26+F31+F37+F49+F53+F60+F72)</f>
        <v>180179</v>
      </c>
      <c r="G73" s="31">
        <f>G26+G31+G37+G49+G53+G60+G72</f>
        <v>9403.64</v>
      </c>
    </row>
    <row r="74" spans="1:7" ht="19.5" hidden="1" thickTop="1" thickBot="1" x14ac:dyDescent="0.3">
      <c r="A74" s="43" t="s">
        <v>75</v>
      </c>
      <c r="B74" s="43"/>
      <c r="C74" s="43"/>
      <c r="D74" s="43"/>
      <c r="E74" s="43"/>
      <c r="F74" s="27">
        <v>0</v>
      </c>
      <c r="G74" s="32">
        <f>G73</f>
        <v>9403.64</v>
      </c>
    </row>
    <row r="75" spans="1:7" ht="15.75" thickTop="1" x14ac:dyDescent="0.25"/>
  </sheetData>
  <mergeCells count="1">
    <mergeCell ref="A74:E7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5"/>
  <sheetViews>
    <sheetView topLeftCell="A61" workbookViewId="0">
      <selection activeCell="I61" sqref="I61"/>
    </sheetView>
  </sheetViews>
  <sheetFormatPr defaultRowHeight="15" x14ac:dyDescent="0.25"/>
  <cols>
    <col min="1" max="1" width="2.5703125" customWidth="1"/>
    <col min="2" max="2" width="2" customWidth="1"/>
    <col min="3" max="3" width="3.85546875" customWidth="1"/>
    <col min="4" max="4" width="11.42578125" customWidth="1"/>
    <col min="5" max="5" width="37.28515625" customWidth="1"/>
    <col min="6" max="6" width="17.140625" customWidth="1"/>
    <col min="7" max="7" width="15.140625" customWidth="1"/>
    <col min="8" max="8" width="13.7109375" customWidth="1"/>
  </cols>
  <sheetData>
    <row r="1" spans="1:8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</row>
    <row r="2" spans="1:8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8" ht="18" x14ac:dyDescent="0.25">
      <c r="A3" s="7"/>
      <c r="B3" s="7"/>
      <c r="C3" s="7"/>
      <c r="D3" s="7" t="s">
        <v>1</v>
      </c>
      <c r="E3" s="7"/>
      <c r="F3" s="8"/>
      <c r="G3" s="28"/>
    </row>
    <row r="4" spans="1:8" ht="18" x14ac:dyDescent="0.25">
      <c r="A4" s="7"/>
      <c r="B4" s="7"/>
      <c r="C4" s="7"/>
      <c r="D4" s="7"/>
      <c r="E4" s="12" t="s">
        <v>41</v>
      </c>
      <c r="F4" s="1"/>
      <c r="G4" s="28"/>
      <c r="H4" s="33"/>
    </row>
    <row r="5" spans="1:8" ht="18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</row>
    <row r="6" spans="1:8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</row>
    <row r="7" spans="1:8" ht="18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" si="0">SUM(H5:H6)</f>
        <v>0</v>
      </c>
    </row>
    <row r="8" spans="1:8" ht="18" x14ac:dyDescent="0.25">
      <c r="A8" s="7"/>
      <c r="B8" s="7"/>
      <c r="C8" s="7"/>
      <c r="D8" s="7"/>
      <c r="E8" s="12"/>
      <c r="F8" s="19"/>
      <c r="G8" s="28"/>
      <c r="H8" s="34"/>
    </row>
    <row r="9" spans="1:8" ht="18" x14ac:dyDescent="0.25">
      <c r="A9" s="7"/>
      <c r="B9" s="7"/>
      <c r="C9" s="7"/>
      <c r="D9" s="7"/>
      <c r="E9" s="12" t="s">
        <v>43</v>
      </c>
      <c r="F9" s="19"/>
      <c r="G9" s="28"/>
      <c r="H9" s="34"/>
    </row>
    <row r="10" spans="1:8" ht="18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</row>
    <row r="11" spans="1:8" ht="18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</row>
    <row r="12" spans="1:8" ht="18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4"/>
    </row>
    <row r="13" spans="1:8" ht="18" x14ac:dyDescent="0.25">
      <c r="A13" s="7"/>
      <c r="B13" s="7"/>
      <c r="C13" s="7"/>
      <c r="D13" s="7"/>
      <c r="E13" s="12"/>
      <c r="F13" s="19"/>
      <c r="G13" s="28"/>
      <c r="H13" s="34"/>
    </row>
    <row r="14" spans="1:8" ht="18" x14ac:dyDescent="0.25">
      <c r="A14" s="7"/>
      <c r="B14" s="7"/>
      <c r="C14" s="7"/>
      <c r="D14" s="7"/>
      <c r="E14" s="12" t="s">
        <v>45</v>
      </c>
      <c r="F14" s="19"/>
      <c r="G14" s="28"/>
      <c r="H14" s="34"/>
    </row>
    <row r="15" spans="1:8" ht="18" x14ac:dyDescent="0.25">
      <c r="A15" s="7"/>
      <c r="B15" s="7"/>
      <c r="C15" s="7"/>
      <c r="D15" s="7"/>
      <c r="E15" s="14" t="s">
        <v>77</v>
      </c>
      <c r="F15" s="19">
        <v>14818</v>
      </c>
      <c r="G15" s="28"/>
      <c r="H15" s="34"/>
    </row>
    <row r="16" spans="1:8" ht="44.25" x14ac:dyDescent="0.25">
      <c r="A16" s="7"/>
      <c r="B16" s="7"/>
      <c r="C16" s="7"/>
      <c r="D16" s="7"/>
      <c r="E16" s="14" t="s">
        <v>60</v>
      </c>
      <c r="F16" s="19">
        <v>109861</v>
      </c>
      <c r="G16" s="28"/>
      <c r="H16" s="34"/>
    </row>
    <row r="17" spans="1:8" ht="18" x14ac:dyDescent="0.25">
      <c r="A17" s="7"/>
      <c r="B17" s="7"/>
      <c r="C17" s="7"/>
      <c r="D17" s="7"/>
      <c r="E17" s="12" t="s">
        <v>48</v>
      </c>
      <c r="F17" s="20">
        <f>F15+F16</f>
        <v>124679</v>
      </c>
      <c r="G17" s="30">
        <f>SUM(G15:G16)</f>
        <v>0</v>
      </c>
      <c r="H17" s="34"/>
    </row>
    <row r="18" spans="1:8" ht="18" x14ac:dyDescent="0.25">
      <c r="A18" s="7"/>
      <c r="B18" s="7"/>
      <c r="C18" s="7"/>
      <c r="D18" s="7"/>
      <c r="E18" s="7"/>
      <c r="F18" s="20"/>
      <c r="G18" s="28"/>
      <c r="H18" s="34"/>
    </row>
    <row r="19" spans="1:8" ht="18" x14ac:dyDescent="0.25">
      <c r="A19" s="7"/>
      <c r="B19" s="7"/>
      <c r="C19" s="7"/>
      <c r="D19" s="7"/>
      <c r="E19" s="7"/>
      <c r="F19" s="21"/>
      <c r="G19" s="28"/>
      <c r="H19" s="34"/>
    </row>
    <row r="20" spans="1:8" ht="18" x14ac:dyDescent="0.25">
      <c r="A20" s="7"/>
      <c r="B20" s="7"/>
      <c r="C20" s="7" t="s">
        <v>2</v>
      </c>
      <c r="D20" s="7"/>
      <c r="E20" s="7"/>
      <c r="F20" s="19"/>
      <c r="G20" s="28"/>
      <c r="H20" s="34"/>
    </row>
    <row r="21" spans="1:8" ht="18" x14ac:dyDescent="0.25">
      <c r="A21" s="7"/>
      <c r="B21" s="7"/>
      <c r="C21" s="7"/>
      <c r="D21" s="7" t="s">
        <v>3</v>
      </c>
      <c r="E21" s="7"/>
      <c r="F21" s="19"/>
      <c r="G21" s="28"/>
      <c r="H21" s="34"/>
    </row>
    <row r="22" spans="1:8" ht="18" x14ac:dyDescent="0.25">
      <c r="A22" s="7"/>
      <c r="B22" s="7"/>
      <c r="C22" s="7"/>
      <c r="D22" s="7"/>
      <c r="E22" s="9" t="s">
        <v>4</v>
      </c>
      <c r="F22" s="19">
        <v>50</v>
      </c>
      <c r="G22" s="28">
        <v>15</v>
      </c>
      <c r="H22" s="34">
        <v>15</v>
      </c>
    </row>
    <row r="23" spans="1:8" ht="18" x14ac:dyDescent="0.25">
      <c r="A23" s="7"/>
      <c r="B23" s="7"/>
      <c r="C23" s="7"/>
      <c r="D23" s="7"/>
      <c r="E23" s="9" t="s">
        <v>5</v>
      </c>
      <c r="F23" s="19">
        <v>2000</v>
      </c>
      <c r="G23" s="28">
        <v>628</v>
      </c>
      <c r="H23" s="34">
        <v>628</v>
      </c>
    </row>
    <row r="24" spans="1:8" ht="18" x14ac:dyDescent="0.25">
      <c r="A24" s="7"/>
      <c r="B24" s="7"/>
      <c r="C24" s="7"/>
      <c r="D24" s="7"/>
      <c r="E24" s="9" t="s">
        <v>6</v>
      </c>
      <c r="F24" s="19">
        <v>85</v>
      </c>
      <c r="G24" s="28"/>
      <c r="H24" s="34">
        <v>106</v>
      </c>
    </row>
    <row r="25" spans="1:8" ht="18" x14ac:dyDescent="0.25">
      <c r="A25" s="7"/>
      <c r="B25" s="7"/>
      <c r="C25" s="7"/>
      <c r="D25" s="7"/>
      <c r="E25" s="9" t="s">
        <v>7</v>
      </c>
      <c r="F25" s="19">
        <v>900</v>
      </c>
      <c r="G25" s="28"/>
      <c r="H25" s="34"/>
    </row>
    <row r="26" spans="1:8" ht="18" x14ac:dyDescent="0.25">
      <c r="A26" s="7"/>
      <c r="B26" s="7"/>
      <c r="C26" s="7"/>
      <c r="D26" s="7" t="s">
        <v>8</v>
      </c>
      <c r="E26" s="7"/>
      <c r="F26" s="20">
        <f>SUM(F22:F25)</f>
        <v>3035</v>
      </c>
      <c r="G26" s="30">
        <f>SUM(G22:G25)</f>
        <v>643</v>
      </c>
      <c r="H26" s="30">
        <f>SUM(H22:H25)</f>
        <v>749</v>
      </c>
    </row>
    <row r="27" spans="1:8" ht="18" x14ac:dyDescent="0.25">
      <c r="A27" s="7"/>
      <c r="B27" s="7"/>
      <c r="C27" s="7"/>
      <c r="D27" s="7"/>
      <c r="E27" s="7"/>
      <c r="F27" s="19"/>
      <c r="G27" s="28"/>
      <c r="H27" s="34"/>
    </row>
    <row r="28" spans="1:8" ht="18" x14ac:dyDescent="0.25">
      <c r="A28" s="7"/>
      <c r="B28" s="7"/>
      <c r="C28" s="7"/>
      <c r="D28" s="7" t="s">
        <v>20</v>
      </c>
      <c r="E28" s="7"/>
      <c r="F28" s="19"/>
      <c r="G28" s="28"/>
      <c r="H28" s="34"/>
    </row>
    <row r="29" spans="1:8" ht="18" x14ac:dyDescent="0.25">
      <c r="A29" s="7"/>
      <c r="B29" s="7"/>
      <c r="C29" s="7"/>
      <c r="D29" s="7"/>
      <c r="E29" s="9" t="s">
        <v>21</v>
      </c>
      <c r="F29" s="19">
        <v>5000</v>
      </c>
      <c r="G29" s="28">
        <v>7207.4</v>
      </c>
      <c r="H29" s="34">
        <v>10132.32</v>
      </c>
    </row>
    <row r="30" spans="1:8" ht="18" x14ac:dyDescent="0.25">
      <c r="A30" s="7"/>
      <c r="B30" s="7"/>
      <c r="C30" s="7"/>
      <c r="D30" s="7"/>
      <c r="E30" s="14" t="s">
        <v>63</v>
      </c>
      <c r="F30" s="19">
        <v>500</v>
      </c>
      <c r="G30" s="28"/>
      <c r="H30" s="34"/>
    </row>
    <row r="31" spans="1:8" ht="18" x14ac:dyDescent="0.25">
      <c r="A31" s="7"/>
      <c r="B31" s="7"/>
      <c r="C31" s="7"/>
      <c r="D31" s="7" t="s">
        <v>52</v>
      </c>
      <c r="E31" s="7"/>
      <c r="F31" s="20">
        <f>SUM(F29:F30)</f>
        <v>5500</v>
      </c>
      <c r="G31" s="30">
        <f>SUM(G29:G30)</f>
        <v>7207.4</v>
      </c>
      <c r="H31" s="30">
        <f>SUM(H29:H30)</f>
        <v>10132.32</v>
      </c>
    </row>
    <row r="32" spans="1:8" ht="18" x14ac:dyDescent="0.25">
      <c r="A32" s="7"/>
      <c r="B32" s="7"/>
      <c r="C32" s="7"/>
      <c r="D32" s="7"/>
      <c r="E32" s="7"/>
      <c r="F32" s="19"/>
      <c r="G32" s="28"/>
      <c r="H32" s="34"/>
    </row>
    <row r="33" spans="1:8" ht="18" x14ac:dyDescent="0.25">
      <c r="A33" s="7"/>
      <c r="B33" s="7"/>
      <c r="C33" s="7"/>
      <c r="D33" s="7" t="s">
        <v>59</v>
      </c>
      <c r="E33" s="7"/>
      <c r="F33" s="19"/>
      <c r="G33" s="28"/>
      <c r="H33" s="34"/>
    </row>
    <row r="34" spans="1:8" ht="44.25" x14ac:dyDescent="0.25">
      <c r="A34" s="7"/>
      <c r="B34" s="7"/>
      <c r="C34" s="7"/>
      <c r="D34" s="7"/>
      <c r="E34" s="14" t="s">
        <v>60</v>
      </c>
      <c r="F34" s="19">
        <v>109861</v>
      </c>
      <c r="G34" s="28"/>
      <c r="H34" s="34"/>
    </row>
    <row r="35" spans="1:8" ht="18" x14ac:dyDescent="0.25">
      <c r="A35" s="7"/>
      <c r="B35" s="7"/>
      <c r="C35" s="7"/>
      <c r="D35" s="7"/>
      <c r="E35" s="9" t="s">
        <v>53</v>
      </c>
      <c r="F35" s="19">
        <v>3000</v>
      </c>
      <c r="G35" s="28"/>
      <c r="H35" s="34"/>
    </row>
    <row r="36" spans="1:8" ht="18" x14ac:dyDescent="0.25">
      <c r="A36" s="7"/>
      <c r="B36" s="7"/>
      <c r="C36" s="7"/>
      <c r="D36" s="7"/>
      <c r="E36" s="9" t="s">
        <v>77</v>
      </c>
      <c r="F36" s="19">
        <v>14818</v>
      </c>
      <c r="G36" s="28"/>
      <c r="H36" s="34"/>
    </row>
    <row r="37" spans="1:8" ht="18" x14ac:dyDescent="0.25">
      <c r="A37" s="7"/>
      <c r="B37" s="7"/>
      <c r="C37" s="7"/>
      <c r="D37" s="7" t="s">
        <v>61</v>
      </c>
      <c r="E37" s="7"/>
      <c r="F37" s="20">
        <f>SUM(F34:F36)</f>
        <v>127679</v>
      </c>
      <c r="G37" s="30">
        <f>SUM(G34:G36)</f>
        <v>0</v>
      </c>
      <c r="H37" s="30">
        <f>SUM(H34:H36)</f>
        <v>0</v>
      </c>
    </row>
    <row r="38" spans="1:8" ht="18" x14ac:dyDescent="0.25">
      <c r="A38" s="7"/>
      <c r="B38" s="7"/>
      <c r="C38" s="7"/>
      <c r="D38" s="7"/>
      <c r="E38" s="7"/>
      <c r="F38" s="19"/>
      <c r="G38" s="28"/>
      <c r="H38" s="34"/>
    </row>
    <row r="39" spans="1:8" ht="18" x14ac:dyDescent="0.25">
      <c r="A39" s="7"/>
      <c r="B39" s="7"/>
      <c r="C39" s="7"/>
      <c r="D39" s="7" t="s">
        <v>22</v>
      </c>
      <c r="E39" s="7"/>
      <c r="F39" s="19"/>
      <c r="G39" s="28"/>
      <c r="H39" s="34"/>
    </row>
    <row r="40" spans="1:8" ht="62.25" x14ac:dyDescent="0.25">
      <c r="A40" s="7"/>
      <c r="B40" s="7"/>
      <c r="C40" s="7"/>
      <c r="D40" s="7"/>
      <c r="E40" s="14" t="s">
        <v>73</v>
      </c>
      <c r="F40" s="19">
        <v>1000</v>
      </c>
      <c r="G40" s="28"/>
      <c r="H40" s="34">
        <v>555.42999999999995</v>
      </c>
    </row>
    <row r="41" spans="1:8" ht="54" x14ac:dyDescent="0.25">
      <c r="A41" s="7"/>
      <c r="B41" s="7"/>
      <c r="C41" s="7"/>
      <c r="D41" s="7"/>
      <c r="E41" s="14" t="s">
        <v>70</v>
      </c>
      <c r="F41" s="18">
        <v>500</v>
      </c>
      <c r="G41" s="28"/>
      <c r="H41" s="34"/>
    </row>
    <row r="42" spans="1:8" ht="75" x14ac:dyDescent="0.25">
      <c r="A42" s="7"/>
      <c r="B42" s="7"/>
      <c r="C42" s="7"/>
      <c r="D42" s="7"/>
      <c r="E42" s="14" t="s">
        <v>68</v>
      </c>
      <c r="F42" s="18">
        <v>500</v>
      </c>
      <c r="G42" s="29">
        <v>300</v>
      </c>
      <c r="H42" s="34">
        <v>300</v>
      </c>
    </row>
    <row r="43" spans="1:8" ht="75" x14ac:dyDescent="0.25">
      <c r="A43" s="7"/>
      <c r="B43" s="7"/>
      <c r="C43" s="7"/>
      <c r="D43" s="7"/>
      <c r="E43" s="14" t="s">
        <v>66</v>
      </c>
      <c r="F43" s="18">
        <v>500</v>
      </c>
      <c r="G43" s="28">
        <v>39.380000000000003</v>
      </c>
      <c r="H43" s="34">
        <v>39.380000000000003</v>
      </c>
    </row>
    <row r="44" spans="1:8" ht="44.25" x14ac:dyDescent="0.25">
      <c r="A44" s="7"/>
      <c r="B44" s="7"/>
      <c r="C44" s="7"/>
      <c r="D44" s="7"/>
      <c r="E44" s="14" t="s">
        <v>67</v>
      </c>
      <c r="F44" s="18">
        <v>500</v>
      </c>
      <c r="G44" s="28">
        <v>413.86</v>
      </c>
      <c r="H44" s="34">
        <v>413.86</v>
      </c>
    </row>
    <row r="45" spans="1:8" ht="105.75" x14ac:dyDescent="0.25">
      <c r="A45" s="7"/>
      <c r="B45" s="7"/>
      <c r="C45" s="7"/>
      <c r="D45" s="7"/>
      <c r="E45" s="14" t="s">
        <v>69</v>
      </c>
      <c r="F45" s="18">
        <v>1000</v>
      </c>
      <c r="G45" s="28"/>
      <c r="H45" s="34"/>
    </row>
    <row r="46" spans="1:8" ht="18" x14ac:dyDescent="0.25">
      <c r="A46" s="7"/>
      <c r="B46" s="7"/>
      <c r="C46" s="7"/>
      <c r="D46" s="7"/>
      <c r="E46" s="16" t="s">
        <v>78</v>
      </c>
      <c r="F46" s="19">
        <v>500</v>
      </c>
      <c r="G46" s="28"/>
      <c r="H46" s="34"/>
    </row>
    <row r="47" spans="1:8" ht="18" x14ac:dyDescent="0.25">
      <c r="A47" s="7"/>
      <c r="B47" s="7"/>
      <c r="C47" s="7"/>
      <c r="D47" s="7"/>
      <c r="E47" s="16" t="s">
        <v>89</v>
      </c>
      <c r="F47" s="19">
        <v>2000</v>
      </c>
      <c r="G47" s="28">
        <v>2067.54</v>
      </c>
      <c r="H47" s="34">
        <v>2067.54</v>
      </c>
    </row>
    <row r="48" spans="1:8" ht="18" x14ac:dyDescent="0.25">
      <c r="A48" s="7"/>
      <c r="B48" s="7"/>
      <c r="C48" s="7"/>
      <c r="D48" s="7"/>
      <c r="E48" s="16"/>
      <c r="F48" s="19"/>
      <c r="G48" s="28"/>
      <c r="H48" s="34"/>
    </row>
    <row r="49" spans="1:8" ht="18" x14ac:dyDescent="0.25">
      <c r="A49" s="7"/>
      <c r="B49" s="7"/>
      <c r="C49" s="7"/>
      <c r="D49" s="7" t="s">
        <v>23</v>
      </c>
      <c r="E49" s="7"/>
      <c r="F49" s="20">
        <f>SUM(F40:F47)</f>
        <v>6500</v>
      </c>
      <c r="G49" s="30">
        <f>SUM(G40:G47)</f>
        <v>2820.7799999999997</v>
      </c>
      <c r="H49" s="30">
        <f>SUM(H40:H47)</f>
        <v>3376.21</v>
      </c>
    </row>
    <row r="50" spans="1:8" ht="18" x14ac:dyDescent="0.25">
      <c r="A50" s="7"/>
      <c r="B50" s="7"/>
      <c r="C50" s="7"/>
      <c r="D50" s="7"/>
      <c r="E50" s="7"/>
      <c r="F50" s="19"/>
      <c r="G50" s="28"/>
      <c r="H50" s="34"/>
    </row>
    <row r="51" spans="1:8" ht="18" x14ac:dyDescent="0.25">
      <c r="A51" s="7"/>
      <c r="B51" s="7"/>
      <c r="C51" s="7"/>
      <c r="D51" s="7" t="s">
        <v>29</v>
      </c>
      <c r="E51" s="7"/>
      <c r="F51" s="19"/>
      <c r="G51" s="28"/>
      <c r="H51" s="34"/>
    </row>
    <row r="52" spans="1:8" ht="18" x14ac:dyDescent="0.25">
      <c r="A52" s="7"/>
      <c r="B52" s="7"/>
      <c r="C52" s="7"/>
      <c r="D52" s="7"/>
      <c r="E52" s="9" t="s">
        <v>92</v>
      </c>
      <c r="F52" s="19">
        <v>2000</v>
      </c>
      <c r="G52" s="28"/>
      <c r="H52" s="34"/>
    </row>
    <row r="53" spans="1:8" ht="18" x14ac:dyDescent="0.25">
      <c r="A53" s="7"/>
      <c r="B53" s="7"/>
      <c r="C53" s="7"/>
      <c r="D53" s="7" t="s">
        <v>56</v>
      </c>
      <c r="E53" s="7"/>
      <c r="F53" s="22">
        <f>SUM(F52:F52)</f>
        <v>2000</v>
      </c>
      <c r="G53" s="30">
        <f>SUM(G52:G52)</f>
        <v>0</v>
      </c>
      <c r="H53" s="30">
        <f>SUM(H52:H52)</f>
        <v>0</v>
      </c>
    </row>
    <row r="54" spans="1:8" ht="18" x14ac:dyDescent="0.25">
      <c r="A54" s="7"/>
      <c r="B54" s="7"/>
      <c r="C54" s="7"/>
      <c r="D54" s="7"/>
      <c r="E54" s="7"/>
      <c r="F54" s="19"/>
      <c r="G54" s="28"/>
      <c r="H54" s="34"/>
    </row>
    <row r="55" spans="1:8" ht="18" x14ac:dyDescent="0.25">
      <c r="A55" s="7"/>
      <c r="B55" s="7"/>
      <c r="C55" s="7"/>
      <c r="D55" s="7" t="s">
        <v>9</v>
      </c>
      <c r="E55" s="7"/>
      <c r="F55" s="19"/>
      <c r="G55" s="28"/>
      <c r="H55" s="34"/>
    </row>
    <row r="56" spans="1:8" ht="18" x14ac:dyDescent="0.25">
      <c r="A56" s="7"/>
      <c r="B56" s="7"/>
      <c r="C56" s="7"/>
      <c r="D56" s="7"/>
      <c r="E56" s="9" t="s">
        <v>10</v>
      </c>
      <c r="F56" s="19">
        <v>65</v>
      </c>
      <c r="G56" s="28"/>
      <c r="H56" s="34"/>
    </row>
    <row r="57" spans="1:8" ht="18" x14ac:dyDescent="0.25">
      <c r="A57" s="7"/>
      <c r="B57" s="7"/>
      <c r="C57" s="7"/>
      <c r="D57" s="7"/>
      <c r="E57" s="9" t="s">
        <v>11</v>
      </c>
      <c r="F57" s="19">
        <v>3000</v>
      </c>
      <c r="G57" s="28"/>
      <c r="H57" s="34"/>
    </row>
    <row r="58" spans="1:8" ht="18" x14ac:dyDescent="0.25">
      <c r="A58" s="7"/>
      <c r="B58" s="7"/>
      <c r="C58" s="7"/>
      <c r="D58" s="7"/>
      <c r="E58" s="9" t="s">
        <v>12</v>
      </c>
      <c r="F58" s="19">
        <v>800</v>
      </c>
      <c r="G58" s="28"/>
      <c r="H58" s="34"/>
    </row>
    <row r="59" spans="1:8" ht="18" x14ac:dyDescent="0.25">
      <c r="A59" s="7"/>
      <c r="B59" s="7"/>
      <c r="C59" s="7"/>
      <c r="D59" s="7"/>
      <c r="E59" s="9" t="s">
        <v>76</v>
      </c>
      <c r="F59" s="19">
        <v>1000</v>
      </c>
      <c r="G59" s="28"/>
      <c r="H59" s="34"/>
    </row>
    <row r="60" spans="1:8" ht="18" x14ac:dyDescent="0.25">
      <c r="A60" s="7"/>
      <c r="B60" s="7"/>
      <c r="C60" s="7"/>
      <c r="D60" s="7" t="s">
        <v>13</v>
      </c>
      <c r="E60" s="7"/>
      <c r="F60" s="20">
        <f>SUM(F56:F59)</f>
        <v>4865</v>
      </c>
      <c r="G60" s="30">
        <f>SUM(G56:G59)</f>
        <v>0</v>
      </c>
      <c r="H60" s="30">
        <f>SUM(H56:H59)</f>
        <v>0</v>
      </c>
    </row>
    <row r="61" spans="1:8" ht="18" x14ac:dyDescent="0.25">
      <c r="A61" s="7"/>
      <c r="B61" s="7"/>
      <c r="C61" s="7"/>
      <c r="D61" s="7"/>
      <c r="E61" s="7"/>
      <c r="F61" s="19"/>
      <c r="G61" s="28"/>
      <c r="H61" s="34"/>
    </row>
    <row r="62" spans="1:8" ht="18" x14ac:dyDescent="0.25">
      <c r="A62" s="7"/>
      <c r="B62" s="7"/>
      <c r="C62" s="7"/>
      <c r="D62" s="7" t="s">
        <v>14</v>
      </c>
      <c r="E62" s="7"/>
      <c r="F62" s="19"/>
      <c r="G62" s="28"/>
      <c r="H62" s="34"/>
    </row>
    <row r="63" spans="1:8" ht="56.25" x14ac:dyDescent="0.25">
      <c r="A63" s="7"/>
      <c r="B63" s="7"/>
      <c r="C63" s="7"/>
      <c r="D63" s="7"/>
      <c r="E63" s="15" t="s">
        <v>74</v>
      </c>
      <c r="F63" s="19">
        <v>10000</v>
      </c>
      <c r="G63" s="28">
        <v>800</v>
      </c>
      <c r="H63" s="34">
        <v>800</v>
      </c>
    </row>
    <row r="64" spans="1:8" ht="18" x14ac:dyDescent="0.25">
      <c r="A64" s="7"/>
      <c r="B64" s="7"/>
      <c r="C64" s="7"/>
      <c r="D64" s="7"/>
      <c r="E64" s="9" t="s">
        <v>15</v>
      </c>
      <c r="F64" s="19">
        <v>9000</v>
      </c>
      <c r="G64" s="28"/>
      <c r="H64" s="34"/>
    </row>
    <row r="65" spans="1:8" ht="18" x14ac:dyDescent="0.25">
      <c r="A65" s="7"/>
      <c r="B65" s="7"/>
      <c r="C65" s="7"/>
      <c r="D65" s="7"/>
      <c r="E65" s="9" t="s">
        <v>19</v>
      </c>
      <c r="F65" s="21">
        <v>1000</v>
      </c>
      <c r="G65" s="28"/>
      <c r="H65" s="34"/>
    </row>
    <row r="66" spans="1:8" ht="18" x14ac:dyDescent="0.25">
      <c r="A66" s="7"/>
      <c r="B66" s="7"/>
      <c r="C66" s="7"/>
      <c r="D66" s="7"/>
      <c r="E66" s="9" t="s">
        <v>24</v>
      </c>
      <c r="F66" s="19">
        <v>800</v>
      </c>
      <c r="G66" s="28"/>
      <c r="H66" s="34"/>
    </row>
    <row r="67" spans="1:8" ht="18" x14ac:dyDescent="0.25">
      <c r="A67" s="7"/>
      <c r="B67" s="7"/>
      <c r="C67" s="7"/>
      <c r="D67" s="7"/>
      <c r="E67" s="9" t="s">
        <v>27</v>
      </c>
      <c r="F67" s="19">
        <v>500</v>
      </c>
      <c r="G67" s="28"/>
      <c r="H67" s="34"/>
    </row>
    <row r="68" spans="1:8" ht="18" x14ac:dyDescent="0.25">
      <c r="A68" s="7"/>
      <c r="B68" s="7"/>
      <c r="C68" s="7"/>
      <c r="D68" s="7"/>
      <c r="E68" s="9" t="s">
        <v>28</v>
      </c>
      <c r="F68" s="19">
        <v>1000</v>
      </c>
      <c r="G68" s="28"/>
      <c r="H68" s="34"/>
    </row>
    <row r="69" spans="1:8" ht="18" x14ac:dyDescent="0.25">
      <c r="A69" s="7"/>
      <c r="B69" s="7"/>
      <c r="C69" s="7"/>
      <c r="D69" s="7"/>
      <c r="E69" s="9" t="s">
        <v>25</v>
      </c>
      <c r="F69" s="19">
        <v>800</v>
      </c>
      <c r="G69" s="28"/>
      <c r="H69" s="34"/>
    </row>
    <row r="70" spans="1:8" ht="18" x14ac:dyDescent="0.25">
      <c r="A70" s="7"/>
      <c r="B70" s="7"/>
      <c r="C70" s="7"/>
      <c r="D70" s="7"/>
      <c r="E70" s="9" t="s">
        <v>26</v>
      </c>
      <c r="F70" s="21">
        <v>1500</v>
      </c>
      <c r="G70" s="28"/>
      <c r="H70" s="34"/>
    </row>
    <row r="71" spans="1:8" ht="31.5" x14ac:dyDescent="0.25">
      <c r="A71" s="7"/>
      <c r="B71" s="7"/>
      <c r="C71" s="7"/>
      <c r="D71" s="7"/>
      <c r="E71" s="14" t="s">
        <v>71</v>
      </c>
      <c r="F71" s="21">
        <v>6000</v>
      </c>
      <c r="G71" s="28"/>
      <c r="H71" s="34"/>
    </row>
    <row r="72" spans="1:8" ht="18.75" thickBot="1" x14ac:dyDescent="0.3">
      <c r="A72" s="7"/>
      <c r="B72" s="7"/>
      <c r="C72" s="7"/>
      <c r="D72" s="7" t="s">
        <v>16</v>
      </c>
      <c r="E72" s="7"/>
      <c r="F72" s="22">
        <f>SUM(F63:F71)</f>
        <v>30600</v>
      </c>
      <c r="G72" s="30">
        <f>SUM(G63:G71)</f>
        <v>800</v>
      </c>
      <c r="H72" s="30">
        <f>SUM(H63:H71)</f>
        <v>800</v>
      </c>
    </row>
    <row r="73" spans="1:8" ht="19.5" thickTop="1" thickBot="1" x14ac:dyDescent="0.3">
      <c r="A73" s="7"/>
      <c r="B73" s="7"/>
      <c r="C73" s="7" t="s">
        <v>17</v>
      </c>
      <c r="D73" s="7"/>
      <c r="E73" s="7"/>
      <c r="F73" s="23">
        <f>(F26+F31+F37+F49+F53+F60+F72)</f>
        <v>180179</v>
      </c>
      <c r="G73" s="31">
        <f>G26+G31+G37+G49+G53+G60+G72</f>
        <v>11471.18</v>
      </c>
      <c r="H73" s="34"/>
    </row>
    <row r="74" spans="1:8" ht="19.5" hidden="1" thickTop="1" thickBot="1" x14ac:dyDescent="0.3">
      <c r="A74" s="43" t="s">
        <v>75</v>
      </c>
      <c r="B74" s="43"/>
      <c r="C74" s="43"/>
      <c r="D74" s="43"/>
      <c r="E74" s="43"/>
      <c r="F74" s="27">
        <v>0</v>
      </c>
      <c r="G74" s="32">
        <f>G73</f>
        <v>11471.18</v>
      </c>
    </row>
    <row r="75" spans="1:8" ht="15.75" thickTop="1" x14ac:dyDescent="0.25"/>
  </sheetData>
  <mergeCells count="1">
    <mergeCell ref="A74:E7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9"/>
  <sheetViews>
    <sheetView workbookViewId="0">
      <pane ySplit="1" topLeftCell="A2" activePane="bottomLeft" state="frozen"/>
      <selection activeCell="C1" sqref="C1"/>
      <selection pane="bottomLeft" sqref="A1:XFD1048576"/>
    </sheetView>
  </sheetViews>
  <sheetFormatPr defaultRowHeight="15" x14ac:dyDescent="0.25"/>
  <cols>
    <col min="1" max="1" width="2.5703125" customWidth="1"/>
    <col min="2" max="2" width="2" hidden="1" customWidth="1"/>
    <col min="3" max="3" width="3.85546875" customWidth="1"/>
    <col min="4" max="4" width="11.42578125" customWidth="1"/>
    <col min="5" max="5" width="35.5703125" customWidth="1"/>
    <col min="6" max="6" width="17.140625" customWidth="1"/>
    <col min="7" max="7" width="15.140625" hidden="1" customWidth="1"/>
    <col min="8" max="8" width="13.7109375" hidden="1" customWidth="1"/>
    <col min="9" max="9" width="5" customWidth="1"/>
    <col min="10" max="10" width="14.85546875" customWidth="1"/>
  </cols>
  <sheetData>
    <row r="1" spans="1:10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  <c r="I1" s="13"/>
      <c r="J1" s="13" t="s">
        <v>94</v>
      </c>
    </row>
    <row r="2" spans="1:10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10" ht="18" x14ac:dyDescent="0.25">
      <c r="A3" s="7"/>
      <c r="B3" s="7"/>
      <c r="C3" s="7"/>
      <c r="D3" s="7" t="s">
        <v>1</v>
      </c>
      <c r="E3" s="7"/>
      <c r="F3" s="8"/>
      <c r="G3" s="28"/>
    </row>
    <row r="4" spans="1:10" ht="18" x14ac:dyDescent="0.25">
      <c r="A4" s="7"/>
      <c r="B4" s="7"/>
      <c r="C4" s="7"/>
      <c r="D4" s="7"/>
      <c r="E4" s="12" t="s">
        <v>41</v>
      </c>
      <c r="F4" s="1"/>
      <c r="G4" s="28"/>
      <c r="H4" s="33"/>
      <c r="I4" s="33"/>
    </row>
    <row r="5" spans="1:10" ht="18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  <c r="I5" s="34"/>
      <c r="J5" s="34">
        <v>1000</v>
      </c>
    </row>
    <row r="6" spans="1:10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  <c r="I6" s="34"/>
      <c r="J6" s="34">
        <v>250</v>
      </c>
    </row>
    <row r="7" spans="1:10" ht="18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:J7" si="0">SUM(H5:H6)</f>
        <v>0</v>
      </c>
      <c r="I7" s="30"/>
      <c r="J7" s="30">
        <f t="shared" si="0"/>
        <v>1250</v>
      </c>
    </row>
    <row r="8" spans="1:10" ht="18" x14ac:dyDescent="0.25">
      <c r="A8" s="7"/>
      <c r="B8" s="7"/>
      <c r="C8" s="7"/>
      <c r="D8" s="7"/>
      <c r="E8" s="12"/>
      <c r="F8" s="19"/>
      <c r="G8" s="28"/>
      <c r="H8" s="34"/>
      <c r="I8" s="34"/>
    </row>
    <row r="9" spans="1:10" ht="18" x14ac:dyDescent="0.25">
      <c r="A9" s="7"/>
      <c r="B9" s="7"/>
      <c r="C9" s="7"/>
      <c r="D9" s="7"/>
      <c r="E9" s="12" t="s">
        <v>43</v>
      </c>
      <c r="F9" s="19"/>
      <c r="G9" s="28"/>
      <c r="H9" s="34"/>
      <c r="I9" s="34"/>
    </row>
    <row r="10" spans="1:10" ht="18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  <c r="I10" s="34"/>
      <c r="J10" s="34"/>
    </row>
    <row r="11" spans="1:10" ht="18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  <c r="I11" s="34"/>
      <c r="J11" s="34">
        <v>10960</v>
      </c>
    </row>
    <row r="12" spans="1:10" ht="18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0">
        <f>SUM(H10:H11)</f>
        <v>0</v>
      </c>
      <c r="I12" s="30"/>
      <c r="J12" s="30">
        <f>SUM(J10:J11)</f>
        <v>10960</v>
      </c>
    </row>
    <row r="13" spans="1:10" ht="18" x14ac:dyDescent="0.25">
      <c r="A13" s="7"/>
      <c r="B13" s="7"/>
      <c r="C13" s="7"/>
      <c r="D13" s="7"/>
      <c r="E13" s="12"/>
      <c r="F13" s="19"/>
      <c r="G13" s="28"/>
      <c r="H13" s="34"/>
      <c r="I13" s="34"/>
    </row>
    <row r="14" spans="1:10" ht="18" x14ac:dyDescent="0.25">
      <c r="A14" s="7"/>
      <c r="B14" s="7"/>
      <c r="C14" s="7"/>
      <c r="D14" s="7"/>
      <c r="E14" s="12" t="s">
        <v>95</v>
      </c>
      <c r="F14" s="19"/>
      <c r="G14" s="28"/>
      <c r="H14" s="34"/>
      <c r="I14" s="34"/>
    </row>
    <row r="15" spans="1:10" ht="18" x14ac:dyDescent="0.25">
      <c r="A15" s="7"/>
      <c r="B15" s="7"/>
      <c r="C15" s="7"/>
      <c r="D15" s="7"/>
      <c r="E15" s="14" t="s">
        <v>96</v>
      </c>
      <c r="F15" s="19"/>
      <c r="G15" s="28"/>
      <c r="H15" s="34"/>
      <c r="I15" s="34"/>
    </row>
    <row r="16" spans="1:10" ht="18" x14ac:dyDescent="0.25">
      <c r="A16" s="7"/>
      <c r="B16" s="7"/>
      <c r="C16" s="7"/>
      <c r="D16" s="7"/>
      <c r="E16" s="14" t="s">
        <v>97</v>
      </c>
      <c r="F16" s="19"/>
      <c r="G16" s="28"/>
      <c r="H16" s="34"/>
      <c r="I16" s="34"/>
    </row>
    <row r="17" spans="1:10" ht="18" x14ac:dyDescent="0.25">
      <c r="A17" s="7"/>
      <c r="B17" s="7"/>
      <c r="C17" s="7"/>
      <c r="D17" s="7"/>
      <c r="E17" s="14" t="s">
        <v>98</v>
      </c>
      <c r="F17" s="19"/>
      <c r="G17" s="28"/>
      <c r="H17" s="34"/>
      <c r="I17" s="34"/>
    </row>
    <row r="18" spans="1:10" ht="18" x14ac:dyDescent="0.25">
      <c r="A18" s="7"/>
      <c r="B18" s="7"/>
      <c r="C18" s="7"/>
      <c r="D18" s="7"/>
      <c r="E18" s="12" t="s">
        <v>45</v>
      </c>
      <c r="F18" s="19"/>
      <c r="G18" s="28"/>
      <c r="H18" s="34"/>
      <c r="I18" s="34"/>
    </row>
    <row r="19" spans="1:10" ht="18" x14ac:dyDescent="0.25">
      <c r="A19" s="7"/>
      <c r="B19" s="7"/>
      <c r="C19" s="7"/>
      <c r="D19" s="7"/>
      <c r="E19" s="14" t="s">
        <v>77</v>
      </c>
      <c r="F19" s="19">
        <v>14818</v>
      </c>
      <c r="G19" s="28"/>
      <c r="H19" s="34"/>
      <c r="I19" s="34"/>
    </row>
    <row r="20" spans="1:10" ht="44.25" x14ac:dyDescent="0.25">
      <c r="A20" s="7"/>
      <c r="B20" s="7"/>
      <c r="C20" s="7"/>
      <c r="D20" s="7"/>
      <c r="E20" s="14" t="s">
        <v>60</v>
      </c>
      <c r="F20" s="19">
        <v>109861</v>
      </c>
      <c r="G20" s="28"/>
      <c r="H20" s="34"/>
      <c r="I20" s="34"/>
    </row>
    <row r="21" spans="1:10" ht="36" x14ac:dyDescent="0.25">
      <c r="A21" s="7"/>
      <c r="B21" s="7"/>
      <c r="C21" s="7"/>
      <c r="D21" s="7"/>
      <c r="E21" s="12" t="s">
        <v>48</v>
      </c>
      <c r="F21" s="20">
        <f>F15+F20</f>
        <v>109861</v>
      </c>
      <c r="G21" s="30">
        <f>SUM(G15:G20)</f>
        <v>0</v>
      </c>
      <c r="H21" s="30">
        <f t="shared" ref="H21:J21" si="1">SUM(H15:H20)</f>
        <v>0</v>
      </c>
      <c r="I21" s="30"/>
      <c r="J21" s="30">
        <f t="shared" si="1"/>
        <v>0</v>
      </c>
    </row>
    <row r="22" spans="1:10" ht="18" x14ac:dyDescent="0.25">
      <c r="A22" s="7"/>
      <c r="B22" s="7"/>
      <c r="C22" s="7"/>
      <c r="D22" s="7"/>
      <c r="E22" s="7"/>
      <c r="F22" s="20"/>
      <c r="G22" s="28"/>
      <c r="H22" s="34"/>
      <c r="I22" s="34"/>
    </row>
    <row r="23" spans="1:10" ht="18" x14ac:dyDescent="0.25">
      <c r="A23" s="7"/>
      <c r="B23" s="7"/>
      <c r="C23" s="7"/>
      <c r="D23" s="7"/>
      <c r="E23" s="7"/>
      <c r="F23" s="21"/>
      <c r="G23" s="28"/>
      <c r="H23" s="34"/>
      <c r="I23" s="34"/>
    </row>
    <row r="24" spans="1:10" ht="18" x14ac:dyDescent="0.25">
      <c r="A24" s="7"/>
      <c r="B24" s="7"/>
      <c r="C24" s="7" t="s">
        <v>2</v>
      </c>
      <c r="D24" s="7"/>
      <c r="E24" s="7"/>
      <c r="F24" s="19"/>
      <c r="G24" s="28"/>
      <c r="H24" s="34"/>
      <c r="I24" s="34"/>
    </row>
    <row r="25" spans="1:10" ht="18" x14ac:dyDescent="0.25">
      <c r="A25" s="7"/>
      <c r="B25" s="7"/>
      <c r="C25" s="7"/>
      <c r="D25" s="7" t="s">
        <v>3</v>
      </c>
      <c r="E25" s="7"/>
      <c r="F25" s="19"/>
      <c r="G25" s="28"/>
      <c r="H25" s="34"/>
      <c r="I25" s="34"/>
    </row>
    <row r="26" spans="1:10" ht="18" x14ac:dyDescent="0.25">
      <c r="A26" s="7"/>
      <c r="B26" s="7"/>
      <c r="C26" s="7"/>
      <c r="D26" s="7"/>
      <c r="E26" s="9" t="s">
        <v>4</v>
      </c>
      <c r="F26" s="19">
        <v>50</v>
      </c>
      <c r="G26" s="28">
        <v>15</v>
      </c>
      <c r="H26" s="34">
        <v>15</v>
      </c>
      <c r="I26" s="34"/>
      <c r="J26" s="34">
        <v>32</v>
      </c>
    </row>
    <row r="27" spans="1:10" ht="18" x14ac:dyDescent="0.25">
      <c r="A27" s="7"/>
      <c r="B27" s="7"/>
      <c r="C27" s="7"/>
      <c r="D27" s="7"/>
      <c r="E27" s="9" t="s">
        <v>5</v>
      </c>
      <c r="F27" s="19">
        <v>2000</v>
      </c>
      <c r="G27" s="28">
        <v>628</v>
      </c>
      <c r="H27" s="34">
        <v>628</v>
      </c>
      <c r="I27" s="34"/>
      <c r="J27" s="34">
        <v>628</v>
      </c>
    </row>
    <row r="28" spans="1:10" ht="18" x14ac:dyDescent="0.25">
      <c r="A28" s="7"/>
      <c r="B28" s="7"/>
      <c r="C28" s="7"/>
      <c r="D28" s="7"/>
      <c r="E28" s="9" t="s">
        <v>6</v>
      </c>
      <c r="F28" s="19">
        <v>85</v>
      </c>
      <c r="G28" s="28"/>
      <c r="H28" s="34">
        <v>106</v>
      </c>
      <c r="I28" s="34"/>
      <c r="J28" s="34">
        <v>106</v>
      </c>
    </row>
    <row r="29" spans="1:10" ht="18" x14ac:dyDescent="0.25">
      <c r="A29" s="7"/>
      <c r="B29" s="7"/>
      <c r="C29" s="7"/>
      <c r="D29" s="7"/>
      <c r="E29" s="9" t="s">
        <v>7</v>
      </c>
      <c r="F29" s="19">
        <v>900</v>
      </c>
      <c r="G29" s="28"/>
      <c r="H29" s="34"/>
      <c r="I29" s="34"/>
      <c r="J29" s="34">
        <v>532</v>
      </c>
    </row>
    <row r="30" spans="1:10" ht="18" x14ac:dyDescent="0.25">
      <c r="A30" s="7"/>
      <c r="B30" s="7"/>
      <c r="C30" s="7"/>
      <c r="D30" s="7" t="s">
        <v>8</v>
      </c>
      <c r="E30" s="7"/>
      <c r="F30" s="20">
        <f>SUM(F26:F29)</f>
        <v>3035</v>
      </c>
      <c r="G30" s="30">
        <f>SUM(G26:G29)</f>
        <v>643</v>
      </c>
      <c r="H30" s="30">
        <f>SUM(H26:H29)</f>
        <v>749</v>
      </c>
      <c r="I30" s="30"/>
      <c r="J30" s="30">
        <f>SUM(J26:J29)</f>
        <v>1298</v>
      </c>
    </row>
    <row r="31" spans="1:10" ht="18" x14ac:dyDescent="0.25">
      <c r="A31" s="7"/>
      <c r="B31" s="7"/>
      <c r="C31" s="7"/>
      <c r="D31" s="7"/>
      <c r="E31" s="7"/>
      <c r="F31" s="19"/>
      <c r="G31" s="28"/>
      <c r="H31" s="34"/>
      <c r="I31" s="34"/>
    </row>
    <row r="32" spans="1:10" ht="18" x14ac:dyDescent="0.25">
      <c r="A32" s="7"/>
      <c r="B32" s="7"/>
      <c r="C32" s="7"/>
      <c r="D32" s="7" t="s">
        <v>20</v>
      </c>
      <c r="E32" s="7"/>
      <c r="F32" s="19"/>
      <c r="G32" s="28"/>
      <c r="H32" s="34"/>
      <c r="I32" s="34"/>
    </row>
    <row r="33" spans="1:10" ht="18" x14ac:dyDescent="0.25">
      <c r="A33" s="7"/>
      <c r="B33" s="7"/>
      <c r="C33" s="7"/>
      <c r="D33" s="7"/>
      <c r="E33" s="9" t="s">
        <v>21</v>
      </c>
      <c r="F33" s="19">
        <v>5000</v>
      </c>
      <c r="G33" s="28">
        <v>7207.4</v>
      </c>
      <c r="H33" s="34">
        <v>10132.32</v>
      </c>
      <c r="I33" s="34"/>
      <c r="J33" s="34">
        <v>5200.92</v>
      </c>
    </row>
    <row r="34" spans="1:10" ht="18" x14ac:dyDescent="0.25">
      <c r="A34" s="7"/>
      <c r="B34" s="7"/>
      <c r="C34" s="7"/>
      <c r="D34" s="7"/>
      <c r="E34" s="14" t="s">
        <v>63</v>
      </c>
      <c r="F34" s="19">
        <v>500</v>
      </c>
      <c r="G34" s="28"/>
      <c r="H34" s="34"/>
      <c r="I34" s="34"/>
      <c r="J34" s="34"/>
    </row>
    <row r="35" spans="1:10" ht="18" x14ac:dyDescent="0.25">
      <c r="A35" s="7"/>
      <c r="B35" s="7"/>
      <c r="C35" s="7"/>
      <c r="D35" s="7" t="s">
        <v>52</v>
      </c>
      <c r="E35" s="7"/>
      <c r="F35" s="20">
        <f>SUM(F33:F34)</f>
        <v>5500</v>
      </c>
      <c r="G35" s="30">
        <f>SUM(G33:G34)</f>
        <v>7207.4</v>
      </c>
      <c r="H35" s="30">
        <f>SUM(H33:H34)</f>
        <v>10132.32</v>
      </c>
      <c r="I35" s="30"/>
      <c r="J35" s="30">
        <f>SUM(J33:J34)</f>
        <v>5200.92</v>
      </c>
    </row>
    <row r="36" spans="1:10" ht="18" x14ac:dyDescent="0.25">
      <c r="A36" s="7"/>
      <c r="B36" s="7"/>
      <c r="C36" s="7"/>
      <c r="D36" s="7"/>
      <c r="E36" s="7"/>
      <c r="F36" s="19"/>
      <c r="G36" s="28"/>
      <c r="H36" s="34"/>
      <c r="I36" s="34"/>
    </row>
    <row r="37" spans="1:10" ht="18" x14ac:dyDescent="0.25">
      <c r="A37" s="7"/>
      <c r="B37" s="7"/>
      <c r="C37" s="7"/>
      <c r="D37" s="7" t="s">
        <v>59</v>
      </c>
      <c r="E37" s="7"/>
      <c r="F37" s="19"/>
      <c r="G37" s="28"/>
      <c r="H37" s="34"/>
      <c r="I37" s="34"/>
    </row>
    <row r="38" spans="1:10" ht="44.25" x14ac:dyDescent="0.25">
      <c r="A38" s="7"/>
      <c r="B38" s="7"/>
      <c r="C38" s="7"/>
      <c r="D38" s="7"/>
      <c r="E38" s="14" t="s">
        <v>60</v>
      </c>
      <c r="F38" s="19">
        <v>109861</v>
      </c>
      <c r="G38" s="28"/>
      <c r="H38" s="34"/>
      <c r="I38" s="34"/>
    </row>
    <row r="39" spans="1:10" ht="18" x14ac:dyDescent="0.25">
      <c r="A39" s="7"/>
      <c r="B39" s="7"/>
      <c r="C39" s="7"/>
      <c r="D39" s="7"/>
      <c r="E39" s="9" t="s">
        <v>53</v>
      </c>
      <c r="F39" s="19">
        <v>3000</v>
      </c>
      <c r="G39" s="28"/>
      <c r="H39" s="34"/>
      <c r="I39" s="34"/>
    </row>
    <row r="40" spans="1:10" ht="18" x14ac:dyDescent="0.25">
      <c r="A40" s="7"/>
      <c r="B40" s="7"/>
      <c r="C40" s="7"/>
      <c r="D40" s="7"/>
      <c r="E40" s="9" t="s">
        <v>77</v>
      </c>
      <c r="F40" s="19">
        <v>14818</v>
      </c>
      <c r="G40" s="28"/>
      <c r="H40" s="34"/>
      <c r="I40" s="34"/>
    </row>
    <row r="41" spans="1:10" ht="18" x14ac:dyDescent="0.25">
      <c r="A41" s="7"/>
      <c r="B41" s="7"/>
      <c r="C41" s="7"/>
      <c r="D41" s="7" t="s">
        <v>61</v>
      </c>
      <c r="E41" s="7"/>
      <c r="F41" s="20">
        <f>SUM(F38:F40)</f>
        <v>127679</v>
      </c>
      <c r="G41" s="30">
        <f>SUM(G38:G40)</f>
        <v>0</v>
      </c>
      <c r="H41" s="30">
        <f>SUM(H38:H40)</f>
        <v>0</v>
      </c>
      <c r="I41" s="30"/>
      <c r="J41" s="30">
        <f>SUM(J38:J40)</f>
        <v>0</v>
      </c>
    </row>
    <row r="42" spans="1:10" ht="18" x14ac:dyDescent="0.25">
      <c r="A42" s="7"/>
      <c r="B42" s="7"/>
      <c r="C42" s="7"/>
      <c r="D42" s="7"/>
      <c r="E42" s="7"/>
      <c r="F42" s="19"/>
      <c r="G42" s="28"/>
      <c r="H42" s="34"/>
      <c r="I42" s="34"/>
    </row>
    <row r="43" spans="1:10" ht="18" x14ac:dyDescent="0.25">
      <c r="A43" s="7"/>
      <c r="B43" s="7"/>
      <c r="C43" s="7"/>
      <c r="D43" s="7" t="s">
        <v>22</v>
      </c>
      <c r="E43" s="7"/>
      <c r="F43" s="19"/>
      <c r="G43" s="28"/>
      <c r="H43" s="34"/>
      <c r="I43" s="34"/>
    </row>
    <row r="44" spans="1:10" ht="62.25" x14ac:dyDescent="0.25">
      <c r="A44" s="7"/>
      <c r="B44" s="7"/>
      <c r="C44" s="7"/>
      <c r="D44" s="7"/>
      <c r="E44" s="14" t="s">
        <v>73</v>
      </c>
      <c r="F44" s="19">
        <v>1000</v>
      </c>
      <c r="G44" s="28"/>
      <c r="H44" s="34">
        <v>555.42999999999995</v>
      </c>
      <c r="I44" s="34"/>
      <c r="J44" s="34">
        <v>555.42999999999995</v>
      </c>
    </row>
    <row r="45" spans="1:10" ht="54" x14ac:dyDescent="0.25">
      <c r="A45" s="7"/>
      <c r="B45" s="7"/>
      <c r="C45" s="7"/>
      <c r="D45" s="7"/>
      <c r="E45" s="14" t="s">
        <v>70</v>
      </c>
      <c r="F45" s="18">
        <v>500</v>
      </c>
      <c r="G45" s="28"/>
      <c r="H45" s="34"/>
      <c r="I45" s="34"/>
      <c r="J45" s="34"/>
    </row>
    <row r="46" spans="1:10" ht="93" x14ac:dyDescent="0.25">
      <c r="A46" s="7"/>
      <c r="B46" s="7"/>
      <c r="C46" s="7"/>
      <c r="D46" s="7"/>
      <c r="E46" s="14" t="s">
        <v>68</v>
      </c>
      <c r="F46" s="18">
        <v>500</v>
      </c>
      <c r="G46" s="29">
        <v>300</v>
      </c>
      <c r="H46" s="34">
        <v>300</v>
      </c>
      <c r="I46" s="34"/>
      <c r="J46" s="35">
        <v>337.18</v>
      </c>
    </row>
    <row r="47" spans="1:10" ht="75" x14ac:dyDescent="0.25">
      <c r="A47" s="7"/>
      <c r="B47" s="7"/>
      <c r="C47" s="7"/>
      <c r="D47" s="7"/>
      <c r="E47" s="14" t="s">
        <v>66</v>
      </c>
      <c r="F47" s="18">
        <v>500</v>
      </c>
      <c r="G47" s="28">
        <v>39.380000000000003</v>
      </c>
      <c r="H47" s="34">
        <v>39.380000000000003</v>
      </c>
      <c r="I47" s="34"/>
      <c r="J47" s="35">
        <v>39.380000000000003</v>
      </c>
    </row>
    <row r="48" spans="1:10" ht="44.25" x14ac:dyDescent="0.25">
      <c r="A48" s="7"/>
      <c r="B48" s="7"/>
      <c r="C48" s="7"/>
      <c r="D48" s="7"/>
      <c r="E48" s="14" t="s">
        <v>67</v>
      </c>
      <c r="F48" s="18">
        <v>500</v>
      </c>
      <c r="G48" s="28">
        <v>413.86</v>
      </c>
      <c r="H48" s="34">
        <v>413.86</v>
      </c>
      <c r="I48" s="34"/>
      <c r="J48" s="35">
        <v>413.86</v>
      </c>
    </row>
    <row r="49" spans="1:10" ht="105.75" x14ac:dyDescent="0.25">
      <c r="A49" s="7"/>
      <c r="B49" s="7"/>
      <c r="C49" s="7"/>
      <c r="D49" s="7"/>
      <c r="E49" s="14" t="s">
        <v>69</v>
      </c>
      <c r="F49" s="18">
        <v>1000</v>
      </c>
      <c r="G49" s="28"/>
      <c r="H49" s="34"/>
      <c r="I49" s="34"/>
      <c r="J49" s="35">
        <v>200</v>
      </c>
    </row>
    <row r="50" spans="1:10" ht="18" x14ac:dyDescent="0.25">
      <c r="A50" s="7"/>
      <c r="B50" s="7"/>
      <c r="C50" s="7"/>
      <c r="D50" s="7"/>
      <c r="E50" s="16" t="s">
        <v>78</v>
      </c>
      <c r="F50" s="19">
        <v>500</v>
      </c>
      <c r="G50" s="28"/>
      <c r="H50" s="34"/>
      <c r="I50" s="34"/>
      <c r="J50" s="34"/>
    </row>
    <row r="51" spans="1:10" ht="18" x14ac:dyDescent="0.25">
      <c r="A51" s="7"/>
      <c r="B51" s="7"/>
      <c r="C51" s="7"/>
      <c r="D51" s="7"/>
      <c r="E51" s="16" t="s">
        <v>89</v>
      </c>
      <c r="F51" s="19">
        <v>2000</v>
      </c>
      <c r="G51" s="28">
        <v>2067.54</v>
      </c>
      <c r="H51" s="34">
        <v>2067.54</v>
      </c>
      <c r="I51" s="34"/>
      <c r="J51" s="34">
        <v>2067.54</v>
      </c>
    </row>
    <row r="52" spans="1:10" ht="18" x14ac:dyDescent="0.25">
      <c r="A52" s="7"/>
      <c r="B52" s="7"/>
      <c r="C52" s="7"/>
      <c r="D52" s="7"/>
      <c r="E52" s="16"/>
      <c r="F52" s="19"/>
      <c r="G52" s="28"/>
      <c r="H52" s="34"/>
      <c r="I52" s="34"/>
    </row>
    <row r="53" spans="1:10" ht="18" x14ac:dyDescent="0.25">
      <c r="A53" s="7"/>
      <c r="B53" s="7"/>
      <c r="C53" s="7"/>
      <c r="D53" s="7" t="s">
        <v>23</v>
      </c>
      <c r="E53" s="7"/>
      <c r="F53" s="20">
        <f>SUM(F44:F51)</f>
        <v>6500</v>
      </c>
      <c r="G53" s="30">
        <f>SUM(G44:G51)</f>
        <v>2820.7799999999997</v>
      </c>
      <c r="H53" s="30">
        <f>SUM(H44:H51)</f>
        <v>3376.21</v>
      </c>
      <c r="I53" s="30"/>
      <c r="J53" s="30">
        <f>SUM(J44:J51)</f>
        <v>3613.39</v>
      </c>
    </row>
    <row r="54" spans="1:10" ht="18" x14ac:dyDescent="0.25">
      <c r="A54" s="7"/>
      <c r="B54" s="7"/>
      <c r="C54" s="7"/>
      <c r="D54" s="7"/>
      <c r="E54" s="7"/>
      <c r="F54" s="19"/>
      <c r="G54" s="28"/>
      <c r="H54" s="34"/>
      <c r="I54" s="34"/>
    </row>
    <row r="55" spans="1:10" ht="18" x14ac:dyDescent="0.25">
      <c r="A55" s="7"/>
      <c r="B55" s="7"/>
      <c r="C55" s="7"/>
      <c r="D55" s="7" t="s">
        <v>29</v>
      </c>
      <c r="E55" s="7"/>
      <c r="F55" s="19"/>
      <c r="G55" s="28"/>
      <c r="H55" s="34"/>
      <c r="I55" s="34"/>
    </row>
    <row r="56" spans="1:10" ht="18" x14ac:dyDescent="0.25">
      <c r="A56" s="7"/>
      <c r="B56" s="7"/>
      <c r="C56" s="7"/>
      <c r="D56" s="7"/>
      <c r="E56" s="9" t="s">
        <v>92</v>
      </c>
      <c r="F56" s="19">
        <v>2000</v>
      </c>
      <c r="G56" s="28"/>
      <c r="H56" s="34"/>
      <c r="I56" s="34"/>
    </row>
    <row r="57" spans="1:10" ht="18" x14ac:dyDescent="0.25">
      <c r="A57" s="7"/>
      <c r="B57" s="7"/>
      <c r="C57" s="7"/>
      <c r="D57" s="7" t="s">
        <v>56</v>
      </c>
      <c r="E57" s="7"/>
      <c r="F57" s="22">
        <f>SUM(F56:F56)</f>
        <v>2000</v>
      </c>
      <c r="G57" s="30">
        <f>SUM(G56:G56)</f>
        <v>0</v>
      </c>
      <c r="H57" s="30">
        <f>SUM(H56:H56)</f>
        <v>0</v>
      </c>
      <c r="I57" s="30"/>
      <c r="J57" s="30">
        <f>SUM(J56:J56)</f>
        <v>0</v>
      </c>
    </row>
    <row r="58" spans="1:10" ht="18" x14ac:dyDescent="0.25">
      <c r="A58" s="7"/>
      <c r="B58" s="7"/>
      <c r="C58" s="7"/>
      <c r="D58" s="7"/>
      <c r="E58" s="7"/>
      <c r="F58" s="19"/>
      <c r="G58" s="28"/>
      <c r="H58" s="34"/>
      <c r="I58" s="34"/>
    </row>
    <row r="59" spans="1:10" ht="18" x14ac:dyDescent="0.25">
      <c r="A59" s="7"/>
      <c r="B59" s="7"/>
      <c r="C59" s="7"/>
      <c r="D59" s="7" t="s">
        <v>9</v>
      </c>
      <c r="E59" s="7"/>
      <c r="F59" s="19"/>
      <c r="G59" s="28"/>
      <c r="H59" s="34"/>
      <c r="I59" s="34"/>
    </row>
    <row r="60" spans="1:10" ht="18" x14ac:dyDescent="0.25">
      <c r="A60" s="7"/>
      <c r="B60" s="7"/>
      <c r="C60" s="7"/>
      <c r="D60" s="7"/>
      <c r="E60" s="9" t="s">
        <v>10</v>
      </c>
      <c r="F60" s="19">
        <v>65</v>
      </c>
      <c r="G60" s="28"/>
      <c r="H60" s="34"/>
      <c r="I60" s="34"/>
      <c r="J60" s="34">
        <v>61.25</v>
      </c>
    </row>
    <row r="61" spans="1:10" ht="18" x14ac:dyDescent="0.25">
      <c r="A61" s="7"/>
      <c r="B61" s="7"/>
      <c r="C61" s="7"/>
      <c r="D61" s="7"/>
      <c r="E61" s="9" t="s">
        <v>11</v>
      </c>
      <c r="F61" s="19">
        <v>3000</v>
      </c>
      <c r="G61" s="28"/>
      <c r="H61" s="34"/>
      <c r="I61" s="34"/>
      <c r="J61" s="34">
        <v>2500</v>
      </c>
    </row>
    <row r="62" spans="1:10" ht="18" x14ac:dyDescent="0.25">
      <c r="A62" s="7"/>
      <c r="B62" s="7"/>
      <c r="C62" s="7"/>
      <c r="D62" s="7"/>
      <c r="E62" s="9" t="s">
        <v>12</v>
      </c>
      <c r="F62" s="19">
        <v>800</v>
      </c>
      <c r="G62" s="28"/>
      <c r="H62" s="34"/>
      <c r="I62" s="34"/>
      <c r="J62" s="34"/>
    </row>
    <row r="63" spans="1:10" ht="18" x14ac:dyDescent="0.25">
      <c r="A63" s="7"/>
      <c r="B63" s="7"/>
      <c r="C63" s="7"/>
      <c r="D63" s="7"/>
      <c r="E63" s="9" t="s">
        <v>76</v>
      </c>
      <c r="F63" s="19">
        <v>1000</v>
      </c>
      <c r="G63" s="28"/>
      <c r="H63" s="34"/>
      <c r="I63" s="34"/>
      <c r="J63" s="34"/>
    </row>
    <row r="64" spans="1:10" ht="18" x14ac:dyDescent="0.25">
      <c r="A64" s="7"/>
      <c r="B64" s="7"/>
      <c r="C64" s="7"/>
      <c r="D64" s="7" t="s">
        <v>13</v>
      </c>
      <c r="E64" s="7"/>
      <c r="F64" s="20">
        <f>SUM(F60:F63)</f>
        <v>4865</v>
      </c>
      <c r="G64" s="30">
        <f>SUM(G60:G63)</f>
        <v>0</v>
      </c>
      <c r="H64" s="30">
        <f>SUM(H60:H63)</f>
        <v>0</v>
      </c>
      <c r="I64" s="30"/>
      <c r="J64" s="30">
        <f>SUM(J60:J63)</f>
        <v>2561.25</v>
      </c>
    </row>
    <row r="65" spans="1:10" ht="18" x14ac:dyDescent="0.25">
      <c r="A65" s="7"/>
      <c r="B65" s="7"/>
      <c r="C65" s="7"/>
      <c r="D65" s="7"/>
      <c r="E65" s="7"/>
      <c r="F65" s="19"/>
      <c r="G65" s="28"/>
      <c r="H65" s="34"/>
      <c r="I65" s="34"/>
    </row>
    <row r="66" spans="1:10" ht="18" x14ac:dyDescent="0.25">
      <c r="A66" s="7"/>
      <c r="B66" s="7"/>
      <c r="C66" s="7"/>
      <c r="D66" s="7" t="s">
        <v>14</v>
      </c>
      <c r="E66" s="7"/>
      <c r="F66" s="19"/>
      <c r="G66" s="28"/>
      <c r="H66" s="34"/>
      <c r="I66" s="34"/>
    </row>
    <row r="67" spans="1:10" ht="56.25" x14ac:dyDescent="0.25">
      <c r="A67" s="7"/>
      <c r="B67" s="7"/>
      <c r="C67" s="7"/>
      <c r="D67" s="7"/>
      <c r="E67" s="15" t="s">
        <v>74</v>
      </c>
      <c r="F67" s="19">
        <v>10000</v>
      </c>
      <c r="G67" s="28">
        <v>800</v>
      </c>
      <c r="H67" s="34">
        <v>800</v>
      </c>
      <c r="I67" s="34"/>
      <c r="J67" s="34">
        <v>3600</v>
      </c>
    </row>
    <row r="68" spans="1:10" ht="18" x14ac:dyDescent="0.25">
      <c r="A68" s="7"/>
      <c r="B68" s="7"/>
      <c r="C68" s="7"/>
      <c r="D68" s="7"/>
      <c r="E68" s="9" t="s">
        <v>15</v>
      </c>
      <c r="F68" s="19">
        <v>9000</v>
      </c>
      <c r="G68" s="28"/>
      <c r="H68" s="34"/>
      <c r="I68" s="34"/>
      <c r="J68" s="34"/>
    </row>
    <row r="69" spans="1:10" ht="18" x14ac:dyDescent="0.25">
      <c r="A69" s="7"/>
      <c r="B69" s="7"/>
      <c r="C69" s="7"/>
      <c r="D69" s="7"/>
      <c r="E69" s="9" t="s">
        <v>19</v>
      </c>
      <c r="F69" s="21">
        <v>1000</v>
      </c>
      <c r="G69" s="28"/>
      <c r="H69" s="34"/>
      <c r="I69" s="34"/>
      <c r="J69" s="34"/>
    </row>
    <row r="70" spans="1:10" ht="18" x14ac:dyDescent="0.25">
      <c r="A70" s="7"/>
      <c r="B70" s="7"/>
      <c r="C70" s="7"/>
      <c r="D70" s="7"/>
      <c r="E70" s="9" t="s">
        <v>24</v>
      </c>
      <c r="F70" s="19">
        <v>800</v>
      </c>
      <c r="G70" s="28"/>
      <c r="H70" s="34"/>
      <c r="I70" s="34"/>
      <c r="J70" s="34"/>
    </row>
    <row r="71" spans="1:10" ht="18" x14ac:dyDescent="0.25">
      <c r="A71" s="7"/>
      <c r="B71" s="7"/>
      <c r="C71" s="7"/>
      <c r="D71" s="7"/>
      <c r="E71" s="9" t="s">
        <v>27</v>
      </c>
      <c r="F71" s="19">
        <v>500</v>
      </c>
      <c r="G71" s="28"/>
      <c r="H71" s="34"/>
      <c r="I71" s="34"/>
      <c r="J71" s="34"/>
    </row>
    <row r="72" spans="1:10" ht="18" x14ac:dyDescent="0.25">
      <c r="A72" s="7"/>
      <c r="B72" s="7"/>
      <c r="C72" s="7"/>
      <c r="D72" s="7"/>
      <c r="E72" s="9" t="s">
        <v>28</v>
      </c>
      <c r="F72" s="19">
        <v>1000</v>
      </c>
      <c r="G72" s="28"/>
      <c r="H72" s="34"/>
      <c r="I72" s="34"/>
      <c r="J72" s="34">
        <v>1000</v>
      </c>
    </row>
    <row r="73" spans="1:10" ht="18" x14ac:dyDescent="0.25">
      <c r="A73" s="7"/>
      <c r="B73" s="7"/>
      <c r="C73" s="7"/>
      <c r="D73" s="7"/>
      <c r="E73" s="9" t="s">
        <v>25</v>
      </c>
      <c r="F73" s="19">
        <v>800</v>
      </c>
      <c r="G73" s="28"/>
      <c r="H73" s="34"/>
      <c r="I73" s="34"/>
      <c r="J73" s="34"/>
    </row>
    <row r="74" spans="1:10" ht="18" x14ac:dyDescent="0.25">
      <c r="A74" s="7"/>
      <c r="B74" s="7"/>
      <c r="C74" s="7"/>
      <c r="D74" s="7"/>
      <c r="E74" s="9" t="s">
        <v>26</v>
      </c>
      <c r="F74" s="21">
        <v>1500</v>
      </c>
      <c r="G74" s="28"/>
      <c r="H74" s="34"/>
      <c r="I74" s="34"/>
      <c r="J74" s="34">
        <v>1500</v>
      </c>
    </row>
    <row r="75" spans="1:10" ht="31.5" x14ac:dyDescent="0.25">
      <c r="A75" s="7"/>
      <c r="B75" s="7"/>
      <c r="C75" s="7"/>
      <c r="D75" s="7"/>
      <c r="E75" s="14" t="s">
        <v>71</v>
      </c>
      <c r="F75" s="21">
        <v>6000</v>
      </c>
      <c r="G75" s="28"/>
      <c r="H75" s="34"/>
      <c r="I75" s="34"/>
      <c r="J75" s="34"/>
    </row>
    <row r="76" spans="1:10" ht="18.75" thickBot="1" x14ac:dyDescent="0.3">
      <c r="A76" s="7"/>
      <c r="B76" s="7"/>
      <c r="C76" s="7"/>
      <c r="D76" s="7" t="s">
        <v>16</v>
      </c>
      <c r="E76" s="7"/>
      <c r="F76" s="22">
        <f>SUM(F67:F75)</f>
        <v>30600</v>
      </c>
      <c r="G76" s="30">
        <f>SUM(G67:G75)</f>
        <v>800</v>
      </c>
      <c r="H76" s="30">
        <f>SUM(H67:H75)</f>
        <v>800</v>
      </c>
      <c r="I76" s="30"/>
      <c r="J76" s="30">
        <f>SUM(J67:J75)</f>
        <v>6100</v>
      </c>
    </row>
    <row r="77" spans="1:10" ht="19.5" thickTop="1" thickBot="1" x14ac:dyDescent="0.3">
      <c r="A77" s="7"/>
      <c r="B77" s="7"/>
      <c r="C77" s="7" t="s">
        <v>17</v>
      </c>
      <c r="D77" s="7"/>
      <c r="E77" s="7"/>
      <c r="F77" s="23">
        <f>(F30+F35+F41+F53+F57+F64+F76)</f>
        <v>180179</v>
      </c>
      <c r="G77" s="31">
        <f>G30+G35+G41+G53+G57+G64+G76</f>
        <v>11471.18</v>
      </c>
      <c r="H77" s="31">
        <f t="shared" ref="H77" si="2">H30+H35+H41+H53+H57+H64+H76</f>
        <v>15057.529999999999</v>
      </c>
      <c r="I77" s="31"/>
      <c r="J77" s="31">
        <f>J30+J35+J41+J53+J57+J64+J76</f>
        <v>18773.559999999998</v>
      </c>
    </row>
    <row r="78" spans="1:10" ht="19.5" hidden="1" thickTop="1" thickBot="1" x14ac:dyDescent="0.3">
      <c r="A78" s="43" t="s">
        <v>75</v>
      </c>
      <c r="B78" s="43"/>
      <c r="C78" s="43"/>
      <c r="D78" s="43"/>
      <c r="E78" s="43"/>
      <c r="F78" s="27">
        <v>0</v>
      </c>
      <c r="G78" s="32">
        <f>G77</f>
        <v>11471.18</v>
      </c>
    </row>
    <row r="79" spans="1:10" ht="15.75" thickTop="1" x14ac:dyDescent="0.25"/>
  </sheetData>
  <mergeCells count="1">
    <mergeCell ref="A78:E7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F3E8-5177-47E3-953F-EA045AE6678F}">
  <dimension ref="A1:J79"/>
  <sheetViews>
    <sheetView workbookViewId="0">
      <selection sqref="A1:XFD1048576"/>
    </sheetView>
  </sheetViews>
  <sheetFormatPr defaultRowHeight="15" x14ac:dyDescent="0.25"/>
  <cols>
    <col min="1" max="1" width="2.5703125" customWidth="1"/>
    <col min="2" max="2" width="2" hidden="1" customWidth="1"/>
    <col min="3" max="3" width="3.85546875" customWidth="1"/>
    <col min="4" max="4" width="11.42578125" customWidth="1"/>
    <col min="5" max="5" width="35.5703125" customWidth="1"/>
    <col min="6" max="6" width="17.140625" customWidth="1"/>
    <col min="7" max="7" width="15.140625" hidden="1" customWidth="1"/>
    <col min="8" max="8" width="13.7109375" hidden="1" customWidth="1"/>
    <col min="9" max="9" width="5" customWidth="1"/>
    <col min="10" max="10" width="14.85546875" customWidth="1"/>
  </cols>
  <sheetData>
    <row r="1" spans="1:10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  <c r="I1" s="13"/>
      <c r="J1" s="13" t="s">
        <v>99</v>
      </c>
    </row>
    <row r="2" spans="1:10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10" ht="18" x14ac:dyDescent="0.25">
      <c r="A3" s="7"/>
      <c r="B3" s="7"/>
      <c r="C3" s="7"/>
      <c r="D3" s="7" t="s">
        <v>1</v>
      </c>
      <c r="E3" s="7"/>
      <c r="F3" s="8"/>
      <c r="G3" s="28"/>
    </row>
    <row r="4" spans="1:10" ht="18" x14ac:dyDescent="0.25">
      <c r="A4" s="7"/>
      <c r="B4" s="7"/>
      <c r="C4" s="7"/>
      <c r="D4" s="7"/>
      <c r="E4" s="12" t="s">
        <v>41</v>
      </c>
      <c r="F4" s="1"/>
      <c r="G4" s="28"/>
      <c r="H4" s="33"/>
      <c r="I4" s="33"/>
    </row>
    <row r="5" spans="1:10" ht="18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  <c r="I5" s="34"/>
      <c r="J5" s="34">
        <v>1000</v>
      </c>
    </row>
    <row r="6" spans="1:10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  <c r="I6" s="34"/>
      <c r="J6" s="34">
        <f>500+121.07+121.07</f>
        <v>742.13999999999987</v>
      </c>
    </row>
    <row r="7" spans="1:10" ht="18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:J7" si="0">SUM(H5:H6)</f>
        <v>0</v>
      </c>
      <c r="I7" s="30"/>
      <c r="J7" s="30">
        <f t="shared" si="0"/>
        <v>1742.1399999999999</v>
      </c>
    </row>
    <row r="8" spans="1:10" ht="18" x14ac:dyDescent="0.25">
      <c r="A8" s="7"/>
      <c r="B8" s="7"/>
      <c r="C8" s="7"/>
      <c r="D8" s="7"/>
      <c r="E8" s="12"/>
      <c r="F8" s="19"/>
      <c r="G8" s="28"/>
      <c r="H8" s="34"/>
      <c r="I8" s="34"/>
    </row>
    <row r="9" spans="1:10" ht="18" x14ac:dyDescent="0.25">
      <c r="A9" s="7"/>
      <c r="B9" s="7"/>
      <c r="C9" s="7"/>
      <c r="D9" s="7"/>
      <c r="E9" s="12" t="s">
        <v>43</v>
      </c>
      <c r="F9" s="19"/>
      <c r="G9" s="28"/>
      <c r="H9" s="34"/>
      <c r="I9" s="34"/>
    </row>
    <row r="10" spans="1:10" ht="18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  <c r="I10" s="34"/>
      <c r="J10" s="34"/>
    </row>
    <row r="11" spans="1:10" ht="18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  <c r="I11" s="34"/>
      <c r="J11" s="34">
        <v>10960</v>
      </c>
    </row>
    <row r="12" spans="1:10" ht="18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0">
        <f>SUM(H10:H11)</f>
        <v>0</v>
      </c>
      <c r="I12" s="30"/>
      <c r="J12" s="30">
        <f>SUM(J10:J11)</f>
        <v>10960</v>
      </c>
    </row>
    <row r="13" spans="1:10" ht="18" x14ac:dyDescent="0.25">
      <c r="A13" s="7"/>
      <c r="B13" s="7"/>
      <c r="C13" s="7"/>
      <c r="D13" s="7"/>
      <c r="E13" s="12"/>
      <c r="F13" s="19"/>
      <c r="G13" s="28"/>
      <c r="H13" s="34"/>
      <c r="I13" s="34"/>
    </row>
    <row r="14" spans="1:10" ht="18" x14ac:dyDescent="0.25">
      <c r="A14" s="7"/>
      <c r="B14" s="7"/>
      <c r="C14" s="7"/>
      <c r="D14" s="7"/>
      <c r="E14" s="12" t="s">
        <v>95</v>
      </c>
      <c r="F14" s="19"/>
      <c r="G14" s="28"/>
      <c r="H14" s="34"/>
      <c r="I14" s="34"/>
    </row>
    <row r="15" spans="1:10" ht="18" x14ac:dyDescent="0.25">
      <c r="A15" s="7"/>
      <c r="B15" s="7"/>
      <c r="C15" s="7"/>
      <c r="D15" s="7"/>
      <c r="E15" s="14" t="s">
        <v>96</v>
      </c>
      <c r="F15" s="19"/>
      <c r="G15" s="28"/>
      <c r="H15" s="34"/>
      <c r="I15" s="34"/>
    </row>
    <row r="16" spans="1:10" ht="18" x14ac:dyDescent="0.25">
      <c r="A16" s="7"/>
      <c r="B16" s="7"/>
      <c r="C16" s="7"/>
      <c r="D16" s="7"/>
      <c r="E16" s="14" t="s">
        <v>97</v>
      </c>
      <c r="F16" s="19"/>
      <c r="G16" s="28"/>
      <c r="H16" s="34"/>
      <c r="I16" s="34"/>
      <c r="J16">
        <f>160</f>
        <v>160</v>
      </c>
    </row>
    <row r="17" spans="1:10" ht="18" x14ac:dyDescent="0.25">
      <c r="A17" s="7"/>
      <c r="B17" s="7"/>
      <c r="C17" s="7"/>
      <c r="D17" s="7"/>
      <c r="E17" s="14" t="s">
        <v>98</v>
      </c>
      <c r="F17" s="19">
        <v>2000</v>
      </c>
      <c r="G17" s="28"/>
      <c r="H17" s="34"/>
      <c r="I17" s="34"/>
      <c r="J17">
        <f>19.55+20</f>
        <v>39.549999999999997</v>
      </c>
    </row>
    <row r="18" spans="1:10" ht="18" x14ac:dyDescent="0.25">
      <c r="A18" s="7"/>
      <c r="B18" s="7"/>
      <c r="C18" s="7"/>
      <c r="D18" s="7"/>
      <c r="E18" s="12" t="s">
        <v>45</v>
      </c>
      <c r="F18" s="19"/>
      <c r="G18" s="28"/>
      <c r="H18" s="34"/>
      <c r="I18" s="34"/>
    </row>
    <row r="19" spans="1:10" ht="18" x14ac:dyDescent="0.25">
      <c r="A19" s="7"/>
      <c r="B19" s="7"/>
      <c r="C19" s="7"/>
      <c r="D19" s="7"/>
      <c r="E19" s="14" t="s">
        <v>77</v>
      </c>
      <c r="F19" s="19">
        <v>14818</v>
      </c>
      <c r="G19" s="28"/>
      <c r="H19" s="34"/>
      <c r="I19" s="34"/>
    </row>
    <row r="20" spans="1:10" ht="44.25" x14ac:dyDescent="0.25">
      <c r="A20" s="7"/>
      <c r="B20" s="7"/>
      <c r="C20" s="7"/>
      <c r="D20" s="7"/>
      <c r="E20" s="14" t="s">
        <v>60</v>
      </c>
      <c r="F20" s="19">
        <v>109861</v>
      </c>
      <c r="G20" s="28"/>
      <c r="H20" s="34"/>
      <c r="I20" s="34"/>
    </row>
    <row r="21" spans="1:10" ht="36" x14ac:dyDescent="0.25">
      <c r="A21" s="7"/>
      <c r="B21" s="7"/>
      <c r="C21" s="7"/>
      <c r="D21" s="7"/>
      <c r="E21" s="12" t="s">
        <v>48</v>
      </c>
      <c r="F21" s="20">
        <f>F15+F20</f>
        <v>109861</v>
      </c>
      <c r="G21" s="30">
        <f>SUM(G15:G20)</f>
        <v>0</v>
      </c>
      <c r="H21" s="30">
        <f t="shared" ref="H21:J21" si="1">SUM(H15:H20)</f>
        <v>0</v>
      </c>
      <c r="I21" s="30"/>
      <c r="J21" s="30">
        <f t="shared" si="1"/>
        <v>199.55</v>
      </c>
    </row>
    <row r="22" spans="1:10" ht="18" x14ac:dyDescent="0.25">
      <c r="A22" s="7"/>
      <c r="B22" s="7"/>
      <c r="C22" s="7"/>
      <c r="D22" s="7"/>
      <c r="E22" s="7"/>
      <c r="F22" s="20"/>
      <c r="G22" s="28"/>
      <c r="H22" s="34"/>
      <c r="I22" s="34"/>
    </row>
    <row r="23" spans="1:10" ht="18" x14ac:dyDescent="0.25">
      <c r="A23" s="7"/>
      <c r="B23" s="7"/>
      <c r="C23" s="7"/>
      <c r="D23" s="7"/>
      <c r="E23" s="7"/>
      <c r="F23" s="21"/>
      <c r="G23" s="28"/>
      <c r="H23" s="34"/>
      <c r="I23" s="34"/>
    </row>
    <row r="24" spans="1:10" ht="18" x14ac:dyDescent="0.25">
      <c r="A24" s="7"/>
      <c r="B24" s="7"/>
      <c r="C24" s="7" t="s">
        <v>2</v>
      </c>
      <c r="D24" s="7"/>
      <c r="E24" s="7"/>
      <c r="F24" s="19"/>
      <c r="G24" s="28"/>
      <c r="H24" s="34"/>
      <c r="I24" s="34"/>
    </row>
    <row r="25" spans="1:10" ht="18" x14ac:dyDescent="0.25">
      <c r="A25" s="7"/>
      <c r="B25" s="7"/>
      <c r="C25" s="7"/>
      <c r="D25" s="7" t="s">
        <v>3</v>
      </c>
      <c r="E25" s="7"/>
      <c r="F25" s="19"/>
      <c r="G25" s="28"/>
      <c r="H25" s="34"/>
      <c r="I25" s="34"/>
    </row>
    <row r="26" spans="1:10" ht="18" x14ac:dyDescent="0.25">
      <c r="A26" s="7"/>
      <c r="B26" s="7"/>
      <c r="C26" s="7"/>
      <c r="D26" s="7"/>
      <c r="E26" s="9" t="s">
        <v>4</v>
      </c>
      <c r="F26" s="19">
        <v>50</v>
      </c>
      <c r="G26" s="28">
        <v>15</v>
      </c>
      <c r="H26" s="34">
        <v>15</v>
      </c>
      <c r="I26" s="34"/>
      <c r="J26" s="34">
        <f>32+4</f>
        <v>36</v>
      </c>
    </row>
    <row r="27" spans="1:10" ht="18" x14ac:dyDescent="0.25">
      <c r="A27" s="7"/>
      <c r="B27" s="7"/>
      <c r="C27" s="7"/>
      <c r="D27" s="7"/>
      <c r="E27" s="9" t="s">
        <v>5</v>
      </c>
      <c r="F27" s="19">
        <v>2000</v>
      </c>
      <c r="G27" s="28">
        <v>628</v>
      </c>
      <c r="H27" s="34">
        <v>628</v>
      </c>
      <c r="I27" s="34"/>
      <c r="J27" s="34">
        <v>628</v>
      </c>
    </row>
    <row r="28" spans="1:10" ht="18" x14ac:dyDescent="0.25">
      <c r="A28" s="7"/>
      <c r="B28" s="7"/>
      <c r="C28" s="7"/>
      <c r="D28" s="7"/>
      <c r="E28" s="9" t="s">
        <v>6</v>
      </c>
      <c r="F28" s="19">
        <v>85</v>
      </c>
      <c r="G28" s="28"/>
      <c r="H28" s="34">
        <v>106</v>
      </c>
      <c r="I28" s="34"/>
      <c r="J28" s="34">
        <v>106</v>
      </c>
    </row>
    <row r="29" spans="1:10" ht="18" x14ac:dyDescent="0.25">
      <c r="A29" s="7"/>
      <c r="B29" s="7"/>
      <c r="C29" s="7"/>
      <c r="D29" s="7"/>
      <c r="E29" s="9" t="s">
        <v>7</v>
      </c>
      <c r="F29" s="19">
        <v>900</v>
      </c>
      <c r="G29" s="28"/>
      <c r="H29" s="34"/>
      <c r="I29" s="34"/>
      <c r="J29" s="34">
        <v>532</v>
      </c>
    </row>
    <row r="30" spans="1:10" ht="18" x14ac:dyDescent="0.25">
      <c r="A30" s="7"/>
      <c r="B30" s="7"/>
      <c r="C30" s="7"/>
      <c r="D30" s="7" t="s">
        <v>8</v>
      </c>
      <c r="E30" s="7"/>
      <c r="F30" s="20">
        <f>SUM(F26:F29)</f>
        <v>3035</v>
      </c>
      <c r="G30" s="30">
        <f>SUM(G26:G29)</f>
        <v>643</v>
      </c>
      <c r="H30" s="30">
        <f>SUM(H26:H29)</f>
        <v>749</v>
      </c>
      <c r="I30" s="30"/>
      <c r="J30" s="30">
        <f>SUM(J26:J29)</f>
        <v>1302</v>
      </c>
    </row>
    <row r="31" spans="1:10" ht="18" x14ac:dyDescent="0.25">
      <c r="A31" s="7"/>
      <c r="B31" s="7"/>
      <c r="C31" s="7"/>
      <c r="D31" s="7"/>
      <c r="E31" s="7"/>
      <c r="F31" s="19"/>
      <c r="G31" s="28"/>
      <c r="H31" s="34"/>
      <c r="I31" s="34"/>
    </row>
    <row r="32" spans="1:10" ht="18" x14ac:dyDescent="0.25">
      <c r="A32" s="7"/>
      <c r="B32" s="7"/>
      <c r="C32" s="7"/>
      <c r="D32" s="7" t="s">
        <v>20</v>
      </c>
      <c r="E32" s="7"/>
      <c r="F32" s="19"/>
      <c r="G32" s="28"/>
      <c r="H32" s="34"/>
      <c r="I32" s="34"/>
    </row>
    <row r="33" spans="1:10" ht="18" x14ac:dyDescent="0.25">
      <c r="A33" s="7"/>
      <c r="B33" s="7"/>
      <c r="C33" s="7"/>
      <c r="D33" s="7"/>
      <c r="E33" s="9" t="s">
        <v>21</v>
      </c>
      <c r="F33" s="19">
        <v>5000</v>
      </c>
      <c r="G33" s="28">
        <v>7207.4</v>
      </c>
      <c r="H33" s="34">
        <v>10132.32</v>
      </c>
      <c r="I33" s="34"/>
      <c r="J33" s="34">
        <v>5200.92</v>
      </c>
    </row>
    <row r="34" spans="1:10" ht="18" x14ac:dyDescent="0.25">
      <c r="A34" s="7"/>
      <c r="B34" s="7"/>
      <c r="C34" s="7"/>
      <c r="D34" s="7"/>
      <c r="E34" s="14" t="s">
        <v>63</v>
      </c>
      <c r="F34" s="19">
        <v>500</v>
      </c>
      <c r="G34" s="28"/>
      <c r="H34" s="34"/>
      <c r="I34" s="34"/>
      <c r="J34" s="34">
        <v>150</v>
      </c>
    </row>
    <row r="35" spans="1:10" ht="18" x14ac:dyDescent="0.25">
      <c r="A35" s="7"/>
      <c r="B35" s="7"/>
      <c r="C35" s="7"/>
      <c r="D35" s="7" t="s">
        <v>52</v>
      </c>
      <c r="E35" s="7"/>
      <c r="F35" s="20">
        <f>SUM(F33:F34)</f>
        <v>5500</v>
      </c>
      <c r="G35" s="30">
        <f>SUM(G33:G34)</f>
        <v>7207.4</v>
      </c>
      <c r="H35" s="30">
        <f>SUM(H33:H34)</f>
        <v>10132.32</v>
      </c>
      <c r="I35" s="30"/>
      <c r="J35" s="30">
        <f>SUM(J33:J34)</f>
        <v>5350.92</v>
      </c>
    </row>
    <row r="36" spans="1:10" ht="18" x14ac:dyDescent="0.25">
      <c r="A36" s="7"/>
      <c r="B36" s="7"/>
      <c r="C36" s="7"/>
      <c r="D36" s="7"/>
      <c r="E36" s="7"/>
      <c r="F36" s="19"/>
      <c r="G36" s="28"/>
      <c r="H36" s="34"/>
      <c r="I36" s="34"/>
    </row>
    <row r="37" spans="1:10" ht="18" x14ac:dyDescent="0.25">
      <c r="A37" s="7"/>
      <c r="B37" s="7"/>
      <c r="C37" s="7"/>
      <c r="D37" s="7" t="s">
        <v>59</v>
      </c>
      <c r="E37" s="7"/>
      <c r="F37" s="19"/>
      <c r="G37" s="28"/>
      <c r="H37" s="34"/>
      <c r="I37" s="34"/>
    </row>
    <row r="38" spans="1:10" ht="44.25" x14ac:dyDescent="0.25">
      <c r="A38" s="7"/>
      <c r="B38" s="7"/>
      <c r="C38" s="7"/>
      <c r="D38" s="7"/>
      <c r="E38" s="14" t="s">
        <v>60</v>
      </c>
      <c r="F38" s="19">
        <v>109861</v>
      </c>
      <c r="G38" s="28"/>
      <c r="H38" s="34"/>
      <c r="I38" s="34"/>
    </row>
    <row r="39" spans="1:10" ht="18" x14ac:dyDescent="0.25">
      <c r="A39" s="7"/>
      <c r="B39" s="7"/>
      <c r="C39" s="7"/>
      <c r="D39" s="7"/>
      <c r="E39" s="9" t="s">
        <v>53</v>
      </c>
      <c r="F39" s="19">
        <v>3000</v>
      </c>
      <c r="G39" s="28"/>
      <c r="H39" s="34"/>
      <c r="I39" s="34"/>
    </row>
    <row r="40" spans="1:10" ht="18" x14ac:dyDescent="0.25">
      <c r="A40" s="7"/>
      <c r="B40" s="7"/>
      <c r="C40" s="7"/>
      <c r="D40" s="7"/>
      <c r="E40" s="9" t="s">
        <v>77</v>
      </c>
      <c r="F40" s="19">
        <v>14818</v>
      </c>
      <c r="G40" s="28"/>
      <c r="H40" s="34"/>
      <c r="I40" s="34"/>
    </row>
    <row r="41" spans="1:10" ht="18" x14ac:dyDescent="0.25">
      <c r="A41" s="7"/>
      <c r="B41" s="7"/>
      <c r="C41" s="7"/>
      <c r="D41" s="7" t="s">
        <v>61</v>
      </c>
      <c r="E41" s="7"/>
      <c r="F41" s="20">
        <f>SUM(F38:F40)</f>
        <v>127679</v>
      </c>
      <c r="G41" s="30">
        <f>SUM(G38:G40)</f>
        <v>0</v>
      </c>
      <c r="H41" s="30">
        <f>SUM(H38:H40)</f>
        <v>0</v>
      </c>
      <c r="I41" s="30"/>
      <c r="J41" s="30">
        <f>SUM(J38:J40)</f>
        <v>0</v>
      </c>
    </row>
    <row r="42" spans="1:10" ht="18" x14ac:dyDescent="0.25">
      <c r="A42" s="7"/>
      <c r="B42" s="7"/>
      <c r="C42" s="7"/>
      <c r="D42" s="7"/>
      <c r="E42" s="7"/>
      <c r="F42" s="19"/>
      <c r="G42" s="28"/>
      <c r="H42" s="34"/>
      <c r="I42" s="34"/>
    </row>
    <row r="43" spans="1:10" ht="18" x14ac:dyDescent="0.25">
      <c r="A43" s="7"/>
      <c r="B43" s="7"/>
      <c r="C43" s="7"/>
      <c r="D43" s="7" t="s">
        <v>22</v>
      </c>
      <c r="E43" s="7"/>
      <c r="F43" s="19"/>
      <c r="G43" s="28"/>
      <c r="H43" s="34"/>
      <c r="I43" s="34"/>
    </row>
    <row r="44" spans="1:10" ht="62.25" x14ac:dyDescent="0.25">
      <c r="A44" s="7"/>
      <c r="B44" s="7"/>
      <c r="C44" s="7"/>
      <c r="D44" s="7"/>
      <c r="E44" s="14" t="s">
        <v>73</v>
      </c>
      <c r="F44" s="19">
        <v>1000</v>
      </c>
      <c r="G44" s="28"/>
      <c r="H44" s="34">
        <v>555.42999999999995</v>
      </c>
      <c r="I44" s="34"/>
      <c r="J44" s="34">
        <v>555.42999999999995</v>
      </c>
    </row>
    <row r="45" spans="1:10" ht="54" x14ac:dyDescent="0.25">
      <c r="A45" s="7"/>
      <c r="B45" s="7"/>
      <c r="C45" s="7"/>
      <c r="D45" s="7"/>
      <c r="E45" s="14" t="s">
        <v>70</v>
      </c>
      <c r="F45" s="18">
        <v>500</v>
      </c>
      <c r="G45" s="28"/>
      <c r="H45" s="34"/>
      <c r="I45" s="34"/>
      <c r="J45" s="34"/>
    </row>
    <row r="46" spans="1:10" ht="93" x14ac:dyDescent="0.25">
      <c r="A46" s="7"/>
      <c r="B46" s="7"/>
      <c r="C46" s="7"/>
      <c r="D46" s="7"/>
      <c r="E46" s="14" t="s">
        <v>68</v>
      </c>
      <c r="F46" s="18">
        <v>500</v>
      </c>
      <c r="G46" s="29">
        <v>300</v>
      </c>
      <c r="H46" s="34">
        <v>300</v>
      </c>
      <c r="I46" s="34"/>
      <c r="J46" s="35">
        <v>337.18</v>
      </c>
    </row>
    <row r="47" spans="1:10" ht="75" x14ac:dyDescent="0.25">
      <c r="A47" s="7"/>
      <c r="B47" s="7"/>
      <c r="C47" s="7"/>
      <c r="D47" s="7"/>
      <c r="E47" s="14" t="s">
        <v>66</v>
      </c>
      <c r="F47" s="18">
        <v>500</v>
      </c>
      <c r="G47" s="28">
        <v>39.380000000000003</v>
      </c>
      <c r="H47" s="34">
        <v>39.380000000000003</v>
      </c>
      <c r="I47" s="34"/>
      <c r="J47" s="35">
        <v>39.380000000000003</v>
      </c>
    </row>
    <row r="48" spans="1:10" ht="44.25" x14ac:dyDescent="0.25">
      <c r="A48" s="7"/>
      <c r="B48" s="7"/>
      <c r="C48" s="7"/>
      <c r="D48" s="7"/>
      <c r="E48" s="14" t="s">
        <v>67</v>
      </c>
      <c r="F48" s="18">
        <v>500</v>
      </c>
      <c r="G48" s="28">
        <v>413.86</v>
      </c>
      <c r="H48" s="34">
        <v>413.86</v>
      </c>
      <c r="I48" s="34"/>
      <c r="J48" s="35">
        <v>413.86</v>
      </c>
    </row>
    <row r="49" spans="1:10" ht="105.75" x14ac:dyDescent="0.25">
      <c r="A49" s="7"/>
      <c r="B49" s="7"/>
      <c r="C49" s="7"/>
      <c r="D49" s="7"/>
      <c r="E49" s="14" t="s">
        <v>69</v>
      </c>
      <c r="F49" s="18">
        <v>1000</v>
      </c>
      <c r="G49" s="28"/>
      <c r="H49" s="34"/>
      <c r="I49" s="34"/>
      <c r="J49" s="35">
        <v>200</v>
      </c>
    </row>
    <row r="50" spans="1:10" ht="18" x14ac:dyDescent="0.25">
      <c r="A50" s="7"/>
      <c r="B50" s="7"/>
      <c r="C50" s="7"/>
      <c r="D50" s="7"/>
      <c r="E50" s="16" t="s">
        <v>78</v>
      </c>
      <c r="F50" s="19">
        <v>500</v>
      </c>
      <c r="G50" s="28"/>
      <c r="H50" s="34"/>
      <c r="I50" s="34"/>
      <c r="J50" s="34"/>
    </row>
    <row r="51" spans="1:10" ht="18" x14ac:dyDescent="0.25">
      <c r="A51" s="7"/>
      <c r="B51" s="7"/>
      <c r="C51" s="7"/>
      <c r="D51" s="7"/>
      <c r="E51" s="16" t="s">
        <v>89</v>
      </c>
      <c r="F51" s="19">
        <v>2000</v>
      </c>
      <c r="G51" s="28">
        <v>2067.54</v>
      </c>
      <c r="H51" s="34">
        <v>2067.54</v>
      </c>
      <c r="I51" s="34"/>
      <c r="J51" s="34">
        <v>2067.54</v>
      </c>
    </row>
    <row r="52" spans="1:10" ht="18" x14ac:dyDescent="0.25">
      <c r="A52" s="7"/>
      <c r="B52" s="7"/>
      <c r="C52" s="7"/>
      <c r="D52" s="7"/>
      <c r="E52" s="16"/>
      <c r="F52" s="19"/>
      <c r="G52" s="28"/>
      <c r="H52" s="34"/>
      <c r="I52" s="34"/>
    </row>
    <row r="53" spans="1:10" ht="18" x14ac:dyDescent="0.25">
      <c r="A53" s="7"/>
      <c r="B53" s="7"/>
      <c r="C53" s="7"/>
      <c r="D53" s="7" t="s">
        <v>23</v>
      </c>
      <c r="E53" s="7"/>
      <c r="F53" s="20">
        <f>SUM(F44:F51)</f>
        <v>6500</v>
      </c>
      <c r="G53" s="30">
        <f>SUM(G44:G51)</f>
        <v>2820.7799999999997</v>
      </c>
      <c r="H53" s="30">
        <f>SUM(H44:H51)</f>
        <v>3376.21</v>
      </c>
      <c r="I53" s="30"/>
      <c r="J53" s="30">
        <f>SUM(J44:J51)</f>
        <v>3613.39</v>
      </c>
    </row>
    <row r="54" spans="1:10" ht="18" x14ac:dyDescent="0.25">
      <c r="A54" s="7"/>
      <c r="B54" s="7"/>
      <c r="C54" s="7"/>
      <c r="D54" s="7"/>
      <c r="E54" s="7"/>
      <c r="F54" s="19"/>
      <c r="G54" s="28"/>
      <c r="H54" s="34"/>
      <c r="I54" s="34"/>
    </row>
    <row r="55" spans="1:10" ht="18" x14ac:dyDescent="0.25">
      <c r="A55" s="7"/>
      <c r="B55" s="7"/>
      <c r="C55" s="7"/>
      <c r="D55" s="7" t="s">
        <v>29</v>
      </c>
      <c r="E55" s="7"/>
      <c r="F55" s="19"/>
      <c r="G55" s="28"/>
      <c r="H55" s="34"/>
      <c r="I55" s="34"/>
    </row>
    <row r="56" spans="1:10" ht="18" x14ac:dyDescent="0.25">
      <c r="A56" s="7"/>
      <c r="B56" s="7"/>
      <c r="C56" s="7"/>
      <c r="D56" s="7"/>
      <c r="E56" s="9" t="s">
        <v>92</v>
      </c>
      <c r="F56" s="19">
        <v>2000</v>
      </c>
      <c r="G56" s="28"/>
      <c r="H56" s="34"/>
      <c r="I56" s="34"/>
    </row>
    <row r="57" spans="1:10" ht="18" x14ac:dyDescent="0.25">
      <c r="A57" s="7"/>
      <c r="B57" s="7"/>
      <c r="C57" s="7"/>
      <c r="D57" s="7" t="s">
        <v>56</v>
      </c>
      <c r="E57" s="7"/>
      <c r="F57" s="22">
        <f>SUM(F56:F56)</f>
        <v>2000</v>
      </c>
      <c r="G57" s="30">
        <f>SUM(G56:G56)</f>
        <v>0</v>
      </c>
      <c r="H57" s="30">
        <f>SUM(H56:H56)</f>
        <v>0</v>
      </c>
      <c r="I57" s="30"/>
      <c r="J57" s="30">
        <f>SUM(J56:J56)</f>
        <v>0</v>
      </c>
    </row>
    <row r="58" spans="1:10" ht="18" x14ac:dyDescent="0.25">
      <c r="A58" s="7"/>
      <c r="B58" s="7"/>
      <c r="C58" s="7"/>
      <c r="D58" s="7"/>
      <c r="E58" s="7"/>
      <c r="F58" s="19"/>
      <c r="G58" s="28"/>
      <c r="H58" s="34"/>
      <c r="I58" s="34"/>
    </row>
    <row r="59" spans="1:10" ht="18" x14ac:dyDescent="0.25">
      <c r="A59" s="7"/>
      <c r="B59" s="7"/>
      <c r="C59" s="7"/>
      <c r="D59" s="7" t="s">
        <v>9</v>
      </c>
      <c r="E59" s="7"/>
      <c r="F59" s="19"/>
      <c r="G59" s="28"/>
      <c r="H59" s="34"/>
      <c r="I59" s="34"/>
    </row>
    <row r="60" spans="1:10" ht="18" x14ac:dyDescent="0.25">
      <c r="A60" s="7"/>
      <c r="B60" s="7"/>
      <c r="C60" s="7"/>
      <c r="D60" s="7"/>
      <c r="E60" s="9" t="s">
        <v>10</v>
      </c>
      <c r="F60" s="19">
        <v>65</v>
      </c>
      <c r="G60" s="28"/>
      <c r="H60" s="34"/>
      <c r="I60" s="34"/>
      <c r="J60" s="34">
        <v>61.25</v>
      </c>
    </row>
    <row r="61" spans="1:10" ht="18" x14ac:dyDescent="0.25">
      <c r="A61" s="7"/>
      <c r="B61" s="7"/>
      <c r="C61" s="7"/>
      <c r="D61" s="7"/>
      <c r="E61" s="9" t="s">
        <v>11</v>
      </c>
      <c r="F61" s="19">
        <v>3000</v>
      </c>
      <c r="G61" s="28"/>
      <c r="H61" s="34"/>
      <c r="I61" s="34"/>
      <c r="J61" s="34">
        <v>2500</v>
      </c>
    </row>
    <row r="62" spans="1:10" ht="18" x14ac:dyDescent="0.25">
      <c r="A62" s="7"/>
      <c r="B62" s="7"/>
      <c r="C62" s="7"/>
      <c r="D62" s="7"/>
      <c r="E62" s="9" t="s">
        <v>12</v>
      </c>
      <c r="F62" s="19">
        <v>800</v>
      </c>
      <c r="G62" s="28"/>
      <c r="H62" s="34"/>
      <c r="I62" s="34"/>
      <c r="J62" s="34"/>
    </row>
    <row r="63" spans="1:10" ht="18" x14ac:dyDescent="0.25">
      <c r="A63" s="7"/>
      <c r="B63" s="7"/>
      <c r="C63" s="7"/>
      <c r="D63" s="7"/>
      <c r="E63" s="9" t="s">
        <v>76</v>
      </c>
      <c r="F63" s="19">
        <v>1000</v>
      </c>
      <c r="G63" s="28"/>
      <c r="H63" s="34"/>
      <c r="I63" s="34"/>
      <c r="J63" s="34"/>
    </row>
    <row r="64" spans="1:10" ht="18" x14ac:dyDescent="0.25">
      <c r="A64" s="7"/>
      <c r="B64" s="7"/>
      <c r="C64" s="7"/>
      <c r="D64" s="7" t="s">
        <v>13</v>
      </c>
      <c r="E64" s="7"/>
      <c r="F64" s="20">
        <f>SUM(F60:F63)</f>
        <v>4865</v>
      </c>
      <c r="G64" s="30">
        <f>SUM(G60:G63)</f>
        <v>0</v>
      </c>
      <c r="H64" s="30">
        <f>SUM(H60:H63)</f>
        <v>0</v>
      </c>
      <c r="I64" s="30"/>
      <c r="J64" s="30">
        <f>SUM(J60:J63)</f>
        <v>2561.25</v>
      </c>
    </row>
    <row r="65" spans="1:10" ht="18" x14ac:dyDescent="0.25">
      <c r="A65" s="7"/>
      <c r="B65" s="7"/>
      <c r="C65" s="7"/>
      <c r="D65" s="7"/>
      <c r="E65" s="7"/>
      <c r="F65" s="19"/>
      <c r="G65" s="28"/>
      <c r="H65" s="34"/>
      <c r="I65" s="34"/>
    </row>
    <row r="66" spans="1:10" ht="18" x14ac:dyDescent="0.25">
      <c r="A66" s="7"/>
      <c r="B66" s="7"/>
      <c r="C66" s="7"/>
      <c r="D66" s="7" t="s">
        <v>14</v>
      </c>
      <c r="E66" s="7"/>
      <c r="F66" s="19"/>
      <c r="G66" s="28"/>
      <c r="H66" s="34"/>
      <c r="I66" s="34"/>
    </row>
    <row r="67" spans="1:10" ht="56.25" x14ac:dyDescent="0.25">
      <c r="A67" s="7"/>
      <c r="B67" s="7"/>
      <c r="C67" s="7"/>
      <c r="D67" s="7"/>
      <c r="E67" s="15" t="s">
        <v>74</v>
      </c>
      <c r="F67" s="19">
        <v>10000</v>
      </c>
      <c r="G67" s="28">
        <v>800</v>
      </c>
      <c r="H67" s="34">
        <v>800</v>
      </c>
      <c r="I67" s="34"/>
      <c r="J67" s="34">
        <f>3600+2474.5</f>
        <v>6074.5</v>
      </c>
    </row>
    <row r="68" spans="1:10" ht="18" x14ac:dyDescent="0.25">
      <c r="A68" s="7"/>
      <c r="B68" s="7"/>
      <c r="C68" s="7"/>
      <c r="D68" s="7"/>
      <c r="E68" s="9" t="s">
        <v>15</v>
      </c>
      <c r="F68" s="19">
        <v>9000</v>
      </c>
      <c r="G68" s="28"/>
      <c r="H68" s="34"/>
      <c r="I68" s="34"/>
      <c r="J68" s="34"/>
    </row>
    <row r="69" spans="1:10" ht="18" x14ac:dyDescent="0.25">
      <c r="A69" s="7"/>
      <c r="B69" s="7"/>
      <c r="C69" s="7"/>
      <c r="D69" s="7"/>
      <c r="E69" s="9" t="s">
        <v>19</v>
      </c>
      <c r="F69" s="21">
        <v>1000</v>
      </c>
      <c r="G69" s="28"/>
      <c r="H69" s="34"/>
      <c r="I69" s="34"/>
      <c r="J69" s="34"/>
    </row>
    <row r="70" spans="1:10" ht="18" x14ac:dyDescent="0.25">
      <c r="A70" s="7"/>
      <c r="B70" s="7"/>
      <c r="C70" s="7"/>
      <c r="D70" s="7"/>
      <c r="E70" s="9" t="s">
        <v>24</v>
      </c>
      <c r="F70" s="19">
        <v>800</v>
      </c>
      <c r="G70" s="28"/>
      <c r="H70" s="34"/>
      <c r="I70" s="34"/>
      <c r="J70" s="34"/>
    </row>
    <row r="71" spans="1:10" ht="18" x14ac:dyDescent="0.25">
      <c r="A71" s="7"/>
      <c r="B71" s="7"/>
      <c r="C71" s="7"/>
      <c r="D71" s="7"/>
      <c r="E71" s="9" t="s">
        <v>27</v>
      </c>
      <c r="F71" s="19">
        <v>500</v>
      </c>
      <c r="G71" s="28"/>
      <c r="H71" s="34"/>
      <c r="I71" s="34"/>
      <c r="J71" s="34"/>
    </row>
    <row r="72" spans="1:10" ht="18" x14ac:dyDescent="0.25">
      <c r="A72" s="7"/>
      <c r="B72" s="7"/>
      <c r="C72" s="7"/>
      <c r="D72" s="7"/>
      <c r="E72" s="9" t="s">
        <v>28</v>
      </c>
      <c r="F72" s="19">
        <v>1000</v>
      </c>
      <c r="G72" s="28"/>
      <c r="H72" s="34"/>
      <c r="I72" s="34"/>
      <c r="J72" s="34">
        <v>1000</v>
      </c>
    </row>
    <row r="73" spans="1:10" ht="18" x14ac:dyDescent="0.25">
      <c r="A73" s="7"/>
      <c r="B73" s="7"/>
      <c r="C73" s="7"/>
      <c r="D73" s="7"/>
      <c r="E73" s="9" t="s">
        <v>25</v>
      </c>
      <c r="F73" s="19">
        <v>800</v>
      </c>
      <c r="G73" s="28"/>
      <c r="H73" s="34"/>
      <c r="I73" s="34"/>
      <c r="J73" s="34"/>
    </row>
    <row r="74" spans="1:10" ht="18" x14ac:dyDescent="0.25">
      <c r="A74" s="7"/>
      <c r="B74" s="7"/>
      <c r="C74" s="7"/>
      <c r="D74" s="7"/>
      <c r="E74" s="9" t="s">
        <v>26</v>
      </c>
      <c r="F74" s="21">
        <v>1500</v>
      </c>
      <c r="G74" s="28"/>
      <c r="H74" s="34"/>
      <c r="I74" s="34"/>
      <c r="J74" s="34">
        <v>1500</v>
      </c>
    </row>
    <row r="75" spans="1:10" ht="31.5" x14ac:dyDescent="0.25">
      <c r="A75" s="7"/>
      <c r="B75" s="7"/>
      <c r="C75" s="7"/>
      <c r="D75" s="7"/>
      <c r="E75" s="14" t="s">
        <v>71</v>
      </c>
      <c r="F75" s="21">
        <v>6000</v>
      </c>
      <c r="G75" s="28"/>
      <c r="H75" s="34"/>
      <c r="I75" s="34"/>
      <c r="J75" s="34"/>
    </row>
    <row r="76" spans="1:10" ht="18.75" thickBot="1" x14ac:dyDescent="0.3">
      <c r="A76" s="7"/>
      <c r="B76" s="7"/>
      <c r="C76" s="7"/>
      <c r="D76" s="7" t="s">
        <v>16</v>
      </c>
      <c r="E76" s="7"/>
      <c r="F76" s="22">
        <f>SUM(F67:F75)</f>
        <v>30600</v>
      </c>
      <c r="G76" s="30">
        <f>SUM(G67:G75)</f>
        <v>800</v>
      </c>
      <c r="H76" s="30">
        <f>SUM(H67:H75)</f>
        <v>800</v>
      </c>
      <c r="I76" s="30"/>
      <c r="J76" s="30">
        <f>SUM(J67:J75)</f>
        <v>8574.5</v>
      </c>
    </row>
    <row r="77" spans="1:10" ht="19.5" thickTop="1" thickBot="1" x14ac:dyDescent="0.3">
      <c r="A77" s="7"/>
      <c r="B77" s="7"/>
      <c r="C77" s="7" t="s">
        <v>17</v>
      </c>
      <c r="D77" s="7"/>
      <c r="E77" s="7"/>
      <c r="F77" s="23">
        <f>(F30+F35+F41+F53+F57+F64+F76)</f>
        <v>180179</v>
      </c>
      <c r="G77" s="31">
        <f>G30+G35+G41+G53+G57+G64+G76</f>
        <v>11471.18</v>
      </c>
      <c r="H77" s="31">
        <f t="shared" ref="H77" si="2">H30+H35+H41+H53+H57+H64+H76</f>
        <v>15057.529999999999</v>
      </c>
      <c r="I77" s="31"/>
      <c r="J77" s="31">
        <f>J30+J35+J41+J53+J57+J64+J76</f>
        <v>21402.059999999998</v>
      </c>
    </row>
    <row r="78" spans="1:10" ht="19.5" hidden="1" thickTop="1" thickBot="1" x14ac:dyDescent="0.3">
      <c r="A78" s="43" t="s">
        <v>75</v>
      </c>
      <c r="B78" s="43"/>
      <c r="C78" s="43"/>
      <c r="D78" s="43"/>
      <c r="E78" s="43"/>
      <c r="F78" s="27">
        <v>0</v>
      </c>
      <c r="G78" s="32">
        <f>G77</f>
        <v>11471.18</v>
      </c>
    </row>
    <row r="79" spans="1:10" ht="15.75" thickTop="1" x14ac:dyDescent="0.25"/>
  </sheetData>
  <mergeCells count="1">
    <mergeCell ref="A78:E7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5F22-3EFD-41EB-8B88-52A91A80D6FD}">
  <dimension ref="A1:J79"/>
  <sheetViews>
    <sheetView topLeftCell="A2" workbookViewId="0">
      <selection activeCell="A2" sqref="A1:XFD1048576"/>
    </sheetView>
  </sheetViews>
  <sheetFormatPr defaultRowHeight="18" x14ac:dyDescent="0.25"/>
  <cols>
    <col min="1" max="1" width="2.5703125" customWidth="1"/>
    <col min="2" max="2" width="2" hidden="1" customWidth="1"/>
    <col min="3" max="3" width="3.85546875" customWidth="1"/>
    <col min="4" max="4" width="11.42578125" customWidth="1"/>
    <col min="5" max="5" width="35.5703125" customWidth="1"/>
    <col min="6" max="6" width="17.140625" customWidth="1"/>
    <col min="7" max="7" width="15.140625" hidden="1" customWidth="1"/>
    <col min="8" max="8" width="13.7109375" hidden="1" customWidth="1"/>
    <col min="9" max="9" width="5" customWidth="1"/>
    <col min="10" max="10" width="14.85546875" style="37" customWidth="1"/>
  </cols>
  <sheetData>
    <row r="1" spans="1:10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  <c r="I1" s="13"/>
      <c r="J1" s="36" t="s">
        <v>100</v>
      </c>
    </row>
    <row r="2" spans="1:10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10" x14ac:dyDescent="0.25">
      <c r="A3" s="7"/>
      <c r="B3" s="7"/>
      <c r="C3" s="7"/>
      <c r="D3" s="7" t="s">
        <v>1</v>
      </c>
      <c r="E3" s="7"/>
      <c r="F3" s="8"/>
      <c r="G3" s="28"/>
    </row>
    <row r="4" spans="1:10" x14ac:dyDescent="0.25">
      <c r="A4" s="7"/>
      <c r="B4" s="7"/>
      <c r="C4" s="7"/>
      <c r="D4" s="7"/>
      <c r="E4" s="12" t="s">
        <v>41</v>
      </c>
      <c r="F4" s="1"/>
      <c r="G4" s="28"/>
      <c r="H4" s="33"/>
      <c r="I4" s="33"/>
    </row>
    <row r="5" spans="1:10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  <c r="I5" s="34"/>
      <c r="J5" s="37">
        <v>1000</v>
      </c>
    </row>
    <row r="6" spans="1:10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  <c r="I6" s="34"/>
      <c r="J6" s="37">
        <f>500+121.07+121.07+96.8+96.8+220</f>
        <v>1155.7399999999998</v>
      </c>
    </row>
    <row r="7" spans="1:10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:J7" si="0">SUM(H5:H6)</f>
        <v>0</v>
      </c>
      <c r="I7" s="30"/>
      <c r="J7" s="38">
        <f t="shared" si="0"/>
        <v>2155.7399999999998</v>
      </c>
    </row>
    <row r="8" spans="1:10" x14ac:dyDescent="0.25">
      <c r="A8" s="7"/>
      <c r="B8" s="7"/>
      <c r="C8" s="7"/>
      <c r="D8" s="7"/>
      <c r="E8" s="12"/>
      <c r="F8" s="19"/>
      <c r="G8" s="28"/>
      <c r="H8" s="34"/>
      <c r="I8" s="34"/>
    </row>
    <row r="9" spans="1:10" x14ac:dyDescent="0.25">
      <c r="A9" s="7"/>
      <c r="B9" s="7"/>
      <c r="C9" s="7"/>
      <c r="D9" s="7"/>
      <c r="E9" s="12" t="s">
        <v>43</v>
      </c>
      <c r="F9" s="19"/>
      <c r="G9" s="28"/>
      <c r="H9" s="34"/>
      <c r="I9" s="34"/>
    </row>
    <row r="10" spans="1:10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  <c r="I10" s="34"/>
    </row>
    <row r="11" spans="1:10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  <c r="I11" s="34"/>
      <c r="J11" s="37">
        <v>10960</v>
      </c>
    </row>
    <row r="12" spans="1:10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0">
        <f>SUM(H10:H11)</f>
        <v>0</v>
      </c>
      <c r="I12" s="30"/>
      <c r="J12" s="38">
        <f>SUM(J10:J11)</f>
        <v>10960</v>
      </c>
    </row>
    <row r="13" spans="1:10" x14ac:dyDescent="0.25">
      <c r="A13" s="7"/>
      <c r="B13" s="7"/>
      <c r="C13" s="7"/>
      <c r="D13" s="7"/>
      <c r="E13" s="12"/>
      <c r="F13" s="19"/>
      <c r="G13" s="28"/>
      <c r="H13" s="34"/>
      <c r="I13" s="34"/>
    </row>
    <row r="14" spans="1:10" x14ac:dyDescent="0.25">
      <c r="A14" s="7"/>
      <c r="B14" s="7"/>
      <c r="C14" s="7"/>
      <c r="D14" s="7"/>
      <c r="E14" s="12" t="s">
        <v>95</v>
      </c>
      <c r="F14" s="19"/>
      <c r="G14" s="28"/>
      <c r="H14" s="34"/>
      <c r="I14" s="34"/>
    </row>
    <row r="15" spans="1:10" x14ac:dyDescent="0.25">
      <c r="A15" s="7"/>
      <c r="B15" s="7"/>
      <c r="C15" s="7"/>
      <c r="D15" s="7"/>
      <c r="E15" s="14" t="s">
        <v>96</v>
      </c>
      <c r="F15" s="19"/>
      <c r="G15" s="28"/>
      <c r="H15" s="34"/>
      <c r="I15" s="34"/>
      <c r="J15" s="37">
        <f>1900+350</f>
        <v>2250</v>
      </c>
    </row>
    <row r="16" spans="1:10" x14ac:dyDescent="0.25">
      <c r="A16" s="7"/>
      <c r="B16" s="7"/>
      <c r="C16" s="7"/>
      <c r="D16" s="7"/>
      <c r="E16" s="14" t="s">
        <v>97</v>
      </c>
      <c r="F16" s="19"/>
      <c r="G16" s="28"/>
      <c r="H16" s="34"/>
      <c r="I16" s="34"/>
      <c r="J16" s="37">
        <f>160</f>
        <v>160</v>
      </c>
    </row>
    <row r="17" spans="1:10" x14ac:dyDescent="0.25">
      <c r="A17" s="7"/>
      <c r="B17" s="7"/>
      <c r="C17" s="7"/>
      <c r="D17" s="7"/>
      <c r="E17" s="14" t="s">
        <v>98</v>
      </c>
      <c r="F17" s="19">
        <v>2000</v>
      </c>
      <c r="G17" s="28"/>
      <c r="H17" s="34"/>
      <c r="I17" s="34"/>
      <c r="J17" s="37">
        <f>19.55+20+19.55+706.95</f>
        <v>766.05000000000007</v>
      </c>
    </row>
    <row r="18" spans="1:10" x14ac:dyDescent="0.25">
      <c r="A18" s="7"/>
      <c r="B18" s="7"/>
      <c r="C18" s="7"/>
      <c r="D18" s="7"/>
      <c r="E18" s="12" t="s">
        <v>45</v>
      </c>
      <c r="F18" s="19"/>
      <c r="G18" s="28"/>
      <c r="H18" s="34"/>
      <c r="I18" s="34"/>
    </row>
    <row r="19" spans="1:10" x14ac:dyDescent="0.25">
      <c r="A19" s="7"/>
      <c r="B19" s="7"/>
      <c r="C19" s="7"/>
      <c r="D19" s="7"/>
      <c r="E19" s="14" t="s">
        <v>77</v>
      </c>
      <c r="F19" s="19">
        <v>14818</v>
      </c>
      <c r="G19" s="28"/>
      <c r="H19" s="34"/>
      <c r="I19" s="34"/>
    </row>
    <row r="20" spans="1:10" ht="44.25" x14ac:dyDescent="0.25">
      <c r="A20" s="7"/>
      <c r="B20" s="7"/>
      <c r="C20" s="7"/>
      <c r="D20" s="7"/>
      <c r="E20" s="14" t="s">
        <v>60</v>
      </c>
      <c r="F20" s="19">
        <v>109861</v>
      </c>
      <c r="G20" s="28"/>
      <c r="H20" s="34"/>
      <c r="I20" s="34"/>
    </row>
    <row r="21" spans="1:10" ht="36" x14ac:dyDescent="0.25">
      <c r="A21" s="7"/>
      <c r="B21" s="7"/>
      <c r="C21" s="7"/>
      <c r="D21" s="7"/>
      <c r="E21" s="12" t="s">
        <v>48</v>
      </c>
      <c r="F21" s="20">
        <f>F15+F20</f>
        <v>109861</v>
      </c>
      <c r="G21" s="30">
        <f>SUM(G15:G20)</f>
        <v>0</v>
      </c>
      <c r="H21" s="30">
        <f t="shared" ref="H21:J21" si="1">SUM(H15:H20)</f>
        <v>0</v>
      </c>
      <c r="I21" s="30"/>
      <c r="J21" s="38">
        <f t="shared" si="1"/>
        <v>3176.05</v>
      </c>
    </row>
    <row r="22" spans="1:10" x14ac:dyDescent="0.25">
      <c r="A22" s="7"/>
      <c r="B22" s="7"/>
      <c r="C22" s="7"/>
      <c r="D22" s="7"/>
      <c r="E22" s="7"/>
      <c r="F22" s="20"/>
      <c r="G22" s="28"/>
      <c r="H22" s="34"/>
      <c r="I22" s="34"/>
    </row>
    <row r="23" spans="1:10" x14ac:dyDescent="0.25">
      <c r="A23" s="7"/>
      <c r="B23" s="7"/>
      <c r="C23" s="7"/>
      <c r="D23" s="7"/>
      <c r="E23" s="7"/>
      <c r="F23" s="21"/>
      <c r="G23" s="28"/>
      <c r="H23" s="34"/>
      <c r="I23" s="34"/>
    </row>
    <row r="24" spans="1:10" x14ac:dyDescent="0.25">
      <c r="A24" s="7"/>
      <c r="B24" s="7"/>
      <c r="C24" s="7" t="s">
        <v>2</v>
      </c>
      <c r="D24" s="7"/>
      <c r="E24" s="7"/>
      <c r="F24" s="19"/>
      <c r="G24" s="28"/>
      <c r="H24" s="34"/>
      <c r="I24" s="34"/>
    </row>
    <row r="25" spans="1:10" x14ac:dyDescent="0.25">
      <c r="A25" s="7"/>
      <c r="B25" s="7"/>
      <c r="C25" s="7"/>
      <c r="D25" s="7" t="s">
        <v>3</v>
      </c>
      <c r="E25" s="7"/>
      <c r="F25" s="19"/>
      <c r="G25" s="28"/>
      <c r="H25" s="34"/>
      <c r="I25" s="34"/>
    </row>
    <row r="26" spans="1:10" x14ac:dyDescent="0.25">
      <c r="A26" s="7"/>
      <c r="B26" s="7"/>
      <c r="C26" s="7"/>
      <c r="D26" s="7"/>
      <c r="E26" s="9" t="s">
        <v>4</v>
      </c>
      <c r="F26" s="19">
        <v>50</v>
      </c>
      <c r="G26" s="28">
        <v>15</v>
      </c>
      <c r="H26" s="34">
        <v>15</v>
      </c>
      <c r="I26" s="34"/>
      <c r="J26" s="37">
        <f>32+4+4</f>
        <v>40</v>
      </c>
    </row>
    <row r="27" spans="1:10" x14ac:dyDescent="0.25">
      <c r="A27" s="7"/>
      <c r="B27" s="7"/>
      <c r="C27" s="7"/>
      <c r="D27" s="7"/>
      <c r="E27" s="9" t="s">
        <v>5</v>
      </c>
      <c r="F27" s="19">
        <v>2000</v>
      </c>
      <c r="G27" s="28">
        <v>628</v>
      </c>
      <c r="H27" s="34">
        <v>628</v>
      </c>
      <c r="I27" s="34"/>
      <c r="J27" s="37">
        <v>628</v>
      </c>
    </row>
    <row r="28" spans="1:10" x14ac:dyDescent="0.25">
      <c r="A28" s="7"/>
      <c r="B28" s="7"/>
      <c r="C28" s="7"/>
      <c r="D28" s="7"/>
      <c r="E28" s="9" t="s">
        <v>6</v>
      </c>
      <c r="F28" s="19">
        <v>85</v>
      </c>
      <c r="G28" s="28"/>
      <c r="H28" s="34">
        <v>106</v>
      </c>
      <c r="I28" s="34"/>
      <c r="J28" s="37">
        <v>106</v>
      </c>
    </row>
    <row r="29" spans="1:10" x14ac:dyDescent="0.25">
      <c r="A29" s="7"/>
      <c r="B29" s="7"/>
      <c r="C29" s="7"/>
      <c r="D29" s="7"/>
      <c r="E29" s="9" t="s">
        <v>7</v>
      </c>
      <c r="F29" s="19">
        <v>900</v>
      </c>
      <c r="G29" s="28"/>
      <c r="H29" s="34"/>
      <c r="I29" s="34"/>
      <c r="J29" s="37">
        <v>532</v>
      </c>
    </row>
    <row r="30" spans="1:10" x14ac:dyDescent="0.25">
      <c r="A30" s="7"/>
      <c r="B30" s="7"/>
      <c r="C30" s="7"/>
      <c r="D30" s="7" t="s">
        <v>8</v>
      </c>
      <c r="E30" s="7"/>
      <c r="F30" s="20">
        <f>SUM(F26:F29)</f>
        <v>3035</v>
      </c>
      <c r="G30" s="30">
        <f>SUM(G26:G29)</f>
        <v>643</v>
      </c>
      <c r="H30" s="30">
        <f>SUM(H26:H29)</f>
        <v>749</v>
      </c>
      <c r="I30" s="30"/>
      <c r="J30" s="38">
        <f>SUM(J26:J29)</f>
        <v>1306</v>
      </c>
    </row>
    <row r="31" spans="1:10" x14ac:dyDescent="0.25">
      <c r="A31" s="7"/>
      <c r="B31" s="7"/>
      <c r="C31" s="7"/>
      <c r="D31" s="7"/>
      <c r="E31" s="7"/>
      <c r="F31" s="19"/>
      <c r="G31" s="28"/>
      <c r="H31" s="34"/>
      <c r="I31" s="34"/>
    </row>
    <row r="32" spans="1:10" x14ac:dyDescent="0.25">
      <c r="A32" s="7"/>
      <c r="B32" s="7"/>
      <c r="C32" s="7"/>
      <c r="D32" s="7" t="s">
        <v>20</v>
      </c>
      <c r="E32" s="7"/>
      <c r="F32" s="19"/>
      <c r="G32" s="28"/>
      <c r="H32" s="34"/>
      <c r="I32" s="34"/>
    </row>
    <row r="33" spans="1:10" x14ac:dyDescent="0.25">
      <c r="A33" s="7"/>
      <c r="B33" s="7"/>
      <c r="C33" s="7"/>
      <c r="D33" s="7"/>
      <c r="E33" s="9" t="s">
        <v>21</v>
      </c>
      <c r="F33" s="19">
        <v>5000</v>
      </c>
      <c r="G33" s="28">
        <v>7207.4</v>
      </c>
      <c r="H33" s="34">
        <v>10132.32</v>
      </c>
      <c r="I33" s="34"/>
      <c r="J33" s="37">
        <v>5200.92</v>
      </c>
    </row>
    <row r="34" spans="1:10" x14ac:dyDescent="0.25">
      <c r="A34" s="7"/>
      <c r="B34" s="7"/>
      <c r="C34" s="7"/>
      <c r="D34" s="7"/>
      <c r="E34" s="14" t="s">
        <v>63</v>
      </c>
      <c r="F34" s="19">
        <v>500</v>
      </c>
      <c r="G34" s="28"/>
      <c r="H34" s="34"/>
      <c r="I34" s="34"/>
      <c r="J34" s="37">
        <v>150</v>
      </c>
    </row>
    <row r="35" spans="1:10" x14ac:dyDescent="0.25">
      <c r="A35" s="7"/>
      <c r="B35" s="7"/>
      <c r="C35" s="7"/>
      <c r="D35" s="7" t="s">
        <v>52</v>
      </c>
      <c r="E35" s="7"/>
      <c r="F35" s="20">
        <f>SUM(F33:F34)</f>
        <v>5500</v>
      </c>
      <c r="G35" s="30">
        <f>SUM(G33:G34)</f>
        <v>7207.4</v>
      </c>
      <c r="H35" s="30">
        <f>SUM(H33:H34)</f>
        <v>10132.32</v>
      </c>
      <c r="I35" s="30"/>
      <c r="J35" s="38">
        <f>SUM(J33:J34)</f>
        <v>5350.92</v>
      </c>
    </row>
    <row r="36" spans="1:10" x14ac:dyDescent="0.25">
      <c r="A36" s="7"/>
      <c r="B36" s="7"/>
      <c r="C36" s="7"/>
      <c r="D36" s="7"/>
      <c r="E36" s="7"/>
      <c r="F36" s="19"/>
      <c r="G36" s="28"/>
      <c r="H36" s="34"/>
      <c r="I36" s="34"/>
    </row>
    <row r="37" spans="1:10" x14ac:dyDescent="0.25">
      <c r="A37" s="7"/>
      <c r="B37" s="7"/>
      <c r="C37" s="7"/>
      <c r="D37" s="7" t="s">
        <v>59</v>
      </c>
      <c r="E37" s="7"/>
      <c r="F37" s="19"/>
      <c r="G37" s="28"/>
      <c r="H37" s="34"/>
      <c r="I37" s="34"/>
    </row>
    <row r="38" spans="1:10" ht="44.25" x14ac:dyDescent="0.25">
      <c r="A38" s="7"/>
      <c r="B38" s="7"/>
      <c r="C38" s="7"/>
      <c r="D38" s="7"/>
      <c r="E38" s="14" t="s">
        <v>60</v>
      </c>
      <c r="F38" s="19">
        <v>109861</v>
      </c>
      <c r="G38" s="28"/>
      <c r="H38" s="34"/>
      <c r="I38" s="34"/>
    </row>
    <row r="39" spans="1:10" x14ac:dyDescent="0.25">
      <c r="A39" s="7"/>
      <c r="B39" s="7"/>
      <c r="C39" s="7"/>
      <c r="D39" s="7"/>
      <c r="E39" s="9" t="s">
        <v>53</v>
      </c>
      <c r="F39" s="19">
        <v>3000</v>
      </c>
      <c r="G39" s="28"/>
      <c r="H39" s="34"/>
      <c r="I39" s="34"/>
    </row>
    <row r="40" spans="1:10" x14ac:dyDescent="0.25">
      <c r="A40" s="7"/>
      <c r="B40" s="7"/>
      <c r="C40" s="7"/>
      <c r="D40" s="7"/>
      <c r="E40" s="9" t="s">
        <v>77</v>
      </c>
      <c r="F40" s="19">
        <v>14818</v>
      </c>
      <c r="G40" s="28"/>
      <c r="H40" s="34"/>
      <c r="I40" s="34"/>
    </row>
    <row r="41" spans="1:10" x14ac:dyDescent="0.25">
      <c r="A41" s="7"/>
      <c r="B41" s="7"/>
      <c r="C41" s="7"/>
      <c r="D41" s="7" t="s">
        <v>61</v>
      </c>
      <c r="E41" s="7"/>
      <c r="F41" s="20">
        <f>SUM(F38:F40)</f>
        <v>127679</v>
      </c>
      <c r="G41" s="30">
        <f>SUM(G38:G40)</f>
        <v>0</v>
      </c>
      <c r="H41" s="30">
        <f>SUM(H38:H40)</f>
        <v>0</v>
      </c>
      <c r="I41" s="30"/>
      <c r="J41" s="38">
        <f>SUM(J38:J40)</f>
        <v>0</v>
      </c>
    </row>
    <row r="42" spans="1:10" x14ac:dyDescent="0.25">
      <c r="A42" s="7"/>
      <c r="B42" s="7"/>
      <c r="C42" s="7"/>
      <c r="D42" s="7"/>
      <c r="E42" s="7"/>
      <c r="F42" s="19"/>
      <c r="G42" s="28"/>
      <c r="H42" s="34"/>
      <c r="I42" s="34"/>
    </row>
    <row r="43" spans="1:10" x14ac:dyDescent="0.25">
      <c r="A43" s="7"/>
      <c r="B43" s="7"/>
      <c r="C43" s="7"/>
      <c r="D43" s="7" t="s">
        <v>22</v>
      </c>
      <c r="E43" s="7"/>
      <c r="F43" s="19"/>
      <c r="G43" s="28"/>
      <c r="H43" s="34"/>
      <c r="I43" s="34"/>
    </row>
    <row r="44" spans="1:10" ht="62.25" x14ac:dyDescent="0.25">
      <c r="A44" s="7"/>
      <c r="B44" s="7"/>
      <c r="C44" s="7"/>
      <c r="D44" s="7"/>
      <c r="E44" s="14" t="s">
        <v>73</v>
      </c>
      <c r="F44" s="19">
        <v>1000</v>
      </c>
      <c r="G44" s="28"/>
      <c r="H44" s="34">
        <v>555.42999999999995</v>
      </c>
      <c r="I44" s="34"/>
      <c r="J44" s="37">
        <v>555.42999999999995</v>
      </c>
    </row>
    <row r="45" spans="1:10" ht="54" x14ac:dyDescent="0.25">
      <c r="A45" s="7"/>
      <c r="B45" s="7"/>
      <c r="C45" s="7"/>
      <c r="D45" s="7"/>
      <c r="E45" s="14" t="s">
        <v>70</v>
      </c>
      <c r="F45" s="18">
        <v>500</v>
      </c>
      <c r="G45" s="28"/>
      <c r="H45" s="34"/>
      <c r="I45" s="34"/>
    </row>
    <row r="46" spans="1:10" ht="93" x14ac:dyDescent="0.25">
      <c r="A46" s="7"/>
      <c r="B46" s="7"/>
      <c r="C46" s="7"/>
      <c r="D46" s="7"/>
      <c r="E46" s="14" t="s">
        <v>68</v>
      </c>
      <c r="F46" s="18">
        <v>500</v>
      </c>
      <c r="G46" s="29">
        <v>300</v>
      </c>
      <c r="H46" s="34">
        <v>300</v>
      </c>
      <c r="I46" s="34"/>
      <c r="J46" s="39">
        <v>337.18</v>
      </c>
    </row>
    <row r="47" spans="1:10" ht="75" x14ac:dyDescent="0.25">
      <c r="A47" s="7"/>
      <c r="B47" s="7"/>
      <c r="C47" s="7"/>
      <c r="D47" s="7"/>
      <c r="E47" s="14" t="s">
        <v>66</v>
      </c>
      <c r="F47" s="18">
        <v>500</v>
      </c>
      <c r="G47" s="28">
        <v>39.380000000000003</v>
      </c>
      <c r="H47" s="34">
        <v>39.380000000000003</v>
      </c>
      <c r="I47" s="34"/>
      <c r="J47" s="39">
        <v>39.380000000000003</v>
      </c>
    </row>
    <row r="48" spans="1:10" ht="44.25" x14ac:dyDescent="0.25">
      <c r="A48" s="7"/>
      <c r="B48" s="7"/>
      <c r="C48" s="7"/>
      <c r="D48" s="7"/>
      <c r="E48" s="14" t="s">
        <v>67</v>
      </c>
      <c r="F48" s="18">
        <v>500</v>
      </c>
      <c r="G48" s="28">
        <v>413.86</v>
      </c>
      <c r="H48" s="34">
        <v>413.86</v>
      </c>
      <c r="I48" s="34"/>
      <c r="J48" s="39">
        <v>413.86</v>
      </c>
    </row>
    <row r="49" spans="1:10" ht="105.75" x14ac:dyDescent="0.25">
      <c r="A49" s="7"/>
      <c r="B49" s="7"/>
      <c r="C49" s="7"/>
      <c r="D49" s="7"/>
      <c r="E49" s="14" t="s">
        <v>69</v>
      </c>
      <c r="F49" s="18">
        <v>1000</v>
      </c>
      <c r="G49" s="28"/>
      <c r="H49" s="34"/>
      <c r="I49" s="34"/>
      <c r="J49" s="39">
        <v>200</v>
      </c>
    </row>
    <row r="50" spans="1:10" x14ac:dyDescent="0.25">
      <c r="A50" s="7"/>
      <c r="B50" s="7"/>
      <c r="C50" s="7"/>
      <c r="D50" s="7"/>
      <c r="E50" s="16" t="s">
        <v>78</v>
      </c>
      <c r="F50" s="19">
        <v>500</v>
      </c>
      <c r="G50" s="28"/>
      <c r="H50" s="34"/>
      <c r="I50" s="34"/>
    </row>
    <row r="51" spans="1:10" x14ac:dyDescent="0.25">
      <c r="A51" s="7"/>
      <c r="B51" s="7"/>
      <c r="C51" s="7"/>
      <c r="D51" s="7"/>
      <c r="E51" s="16" t="s">
        <v>89</v>
      </c>
      <c r="F51" s="19">
        <v>2000</v>
      </c>
      <c r="G51" s="28">
        <v>2067.54</v>
      </c>
      <c r="H51" s="34">
        <v>2067.54</v>
      </c>
      <c r="I51" s="34"/>
      <c r="J51" s="37">
        <v>2067.54</v>
      </c>
    </row>
    <row r="52" spans="1:10" x14ac:dyDescent="0.25">
      <c r="A52" s="7"/>
      <c r="B52" s="7"/>
      <c r="C52" s="7"/>
      <c r="D52" s="7"/>
      <c r="E52" s="16"/>
      <c r="F52" s="19"/>
      <c r="G52" s="28"/>
      <c r="H52" s="34"/>
      <c r="I52" s="34"/>
    </row>
    <row r="53" spans="1:10" x14ac:dyDescent="0.25">
      <c r="A53" s="7"/>
      <c r="B53" s="7"/>
      <c r="C53" s="7"/>
      <c r="D53" s="7" t="s">
        <v>23</v>
      </c>
      <c r="E53" s="7"/>
      <c r="F53" s="20">
        <f>SUM(F44:F51)</f>
        <v>6500</v>
      </c>
      <c r="G53" s="30">
        <f>SUM(G44:G51)</f>
        <v>2820.7799999999997</v>
      </c>
      <c r="H53" s="30">
        <f>SUM(H44:H51)</f>
        <v>3376.21</v>
      </c>
      <c r="I53" s="30"/>
      <c r="J53" s="38">
        <f>SUM(J44:J51)</f>
        <v>3613.39</v>
      </c>
    </row>
    <row r="54" spans="1:10" x14ac:dyDescent="0.25">
      <c r="A54" s="7"/>
      <c r="B54" s="7"/>
      <c r="C54" s="7"/>
      <c r="D54" s="7"/>
      <c r="E54" s="7"/>
      <c r="F54" s="19"/>
      <c r="G54" s="28"/>
      <c r="H54" s="34"/>
      <c r="I54" s="34"/>
    </row>
    <row r="55" spans="1:10" x14ac:dyDescent="0.25">
      <c r="A55" s="7"/>
      <c r="B55" s="7"/>
      <c r="C55" s="7"/>
      <c r="D55" s="7" t="s">
        <v>29</v>
      </c>
      <c r="E55" s="7"/>
      <c r="F55" s="19"/>
      <c r="G55" s="28"/>
      <c r="H55" s="34"/>
      <c r="I55" s="34"/>
    </row>
    <row r="56" spans="1:10" x14ac:dyDescent="0.25">
      <c r="A56" s="7"/>
      <c r="B56" s="7"/>
      <c r="C56" s="7"/>
      <c r="D56" s="7"/>
      <c r="E56" s="9" t="s">
        <v>92</v>
      </c>
      <c r="F56" s="19">
        <v>2000</v>
      </c>
      <c r="G56" s="28"/>
      <c r="H56" s="34"/>
      <c r="I56" s="34"/>
    </row>
    <row r="57" spans="1:10" x14ac:dyDescent="0.25">
      <c r="A57" s="7"/>
      <c r="B57" s="7"/>
      <c r="C57" s="7"/>
      <c r="D57" s="7" t="s">
        <v>56</v>
      </c>
      <c r="E57" s="7"/>
      <c r="F57" s="22">
        <f>SUM(F56:F56)</f>
        <v>2000</v>
      </c>
      <c r="G57" s="30">
        <f>SUM(G56:G56)</f>
        <v>0</v>
      </c>
      <c r="H57" s="30">
        <f>SUM(H56:H56)</f>
        <v>0</v>
      </c>
      <c r="I57" s="30"/>
      <c r="J57" s="38">
        <f>SUM(J56:J56)</f>
        <v>0</v>
      </c>
    </row>
    <row r="58" spans="1:10" x14ac:dyDescent="0.25">
      <c r="A58" s="7"/>
      <c r="B58" s="7"/>
      <c r="C58" s="7"/>
      <c r="D58" s="7"/>
      <c r="E58" s="7"/>
      <c r="F58" s="19"/>
      <c r="G58" s="28"/>
      <c r="H58" s="34"/>
      <c r="I58" s="34"/>
    </row>
    <row r="59" spans="1:10" x14ac:dyDescent="0.25">
      <c r="A59" s="7"/>
      <c r="B59" s="7"/>
      <c r="C59" s="7"/>
      <c r="D59" s="7" t="s">
        <v>9</v>
      </c>
      <c r="E59" s="7"/>
      <c r="F59" s="19"/>
      <c r="G59" s="28"/>
      <c r="H59" s="34"/>
      <c r="I59" s="34"/>
    </row>
    <row r="60" spans="1:10" x14ac:dyDescent="0.25">
      <c r="A60" s="7"/>
      <c r="B60" s="7"/>
      <c r="C60" s="7"/>
      <c r="D60" s="7"/>
      <c r="E60" s="9" t="s">
        <v>10</v>
      </c>
      <c r="F60" s="19">
        <v>65</v>
      </c>
      <c r="G60" s="28"/>
      <c r="H60" s="34"/>
      <c r="I60" s="34"/>
      <c r="J60" s="37">
        <v>61.25</v>
      </c>
    </row>
    <row r="61" spans="1:10" x14ac:dyDescent="0.25">
      <c r="A61" s="7"/>
      <c r="B61" s="7"/>
      <c r="C61" s="7"/>
      <c r="D61" s="7"/>
      <c r="E61" s="9" t="s">
        <v>11</v>
      </c>
      <c r="F61" s="19">
        <v>3000</v>
      </c>
      <c r="G61" s="28"/>
      <c r="H61" s="34"/>
      <c r="I61" s="34"/>
      <c r="J61" s="37">
        <v>2500</v>
      </c>
    </row>
    <row r="62" spans="1:10" x14ac:dyDescent="0.25">
      <c r="A62" s="7"/>
      <c r="B62" s="7"/>
      <c r="C62" s="7"/>
      <c r="D62" s="7"/>
      <c r="E62" s="9" t="s">
        <v>12</v>
      </c>
      <c r="F62" s="19">
        <v>800</v>
      </c>
      <c r="G62" s="28"/>
      <c r="H62" s="34"/>
      <c r="I62" s="34"/>
    </row>
    <row r="63" spans="1:10" x14ac:dyDescent="0.25">
      <c r="A63" s="7"/>
      <c r="B63" s="7"/>
      <c r="C63" s="7"/>
      <c r="D63" s="7"/>
      <c r="E63" s="9" t="s">
        <v>76</v>
      </c>
      <c r="F63" s="19">
        <v>1000</v>
      </c>
      <c r="G63" s="28"/>
      <c r="H63" s="34"/>
      <c r="I63" s="34"/>
    </row>
    <row r="64" spans="1:10" x14ac:dyDescent="0.25">
      <c r="A64" s="7"/>
      <c r="B64" s="7"/>
      <c r="C64" s="7"/>
      <c r="D64" s="7" t="s">
        <v>13</v>
      </c>
      <c r="E64" s="7"/>
      <c r="F64" s="20">
        <f>SUM(F60:F63)</f>
        <v>4865</v>
      </c>
      <c r="G64" s="30">
        <f>SUM(G60:G63)</f>
        <v>0</v>
      </c>
      <c r="H64" s="30">
        <f>SUM(H60:H63)</f>
        <v>0</v>
      </c>
      <c r="I64" s="30"/>
      <c r="J64" s="38">
        <f>SUM(J60:J63)</f>
        <v>2561.25</v>
      </c>
    </row>
    <row r="65" spans="1:10" x14ac:dyDescent="0.25">
      <c r="A65" s="7"/>
      <c r="B65" s="7"/>
      <c r="C65" s="7"/>
      <c r="D65" s="7"/>
      <c r="E65" s="7"/>
      <c r="F65" s="19"/>
      <c r="G65" s="28"/>
      <c r="H65" s="34"/>
      <c r="I65" s="34"/>
    </row>
    <row r="66" spans="1:10" x14ac:dyDescent="0.25">
      <c r="A66" s="7"/>
      <c r="B66" s="7"/>
      <c r="C66" s="7"/>
      <c r="D66" s="7" t="s">
        <v>14</v>
      </c>
      <c r="E66" s="7"/>
      <c r="F66" s="19"/>
      <c r="G66" s="28"/>
      <c r="H66" s="34"/>
      <c r="I66" s="34"/>
    </row>
    <row r="67" spans="1:10" ht="56.25" x14ac:dyDescent="0.25">
      <c r="A67" s="7"/>
      <c r="B67" s="7"/>
      <c r="C67" s="7"/>
      <c r="D67" s="7"/>
      <c r="E67" s="15" t="s">
        <v>74</v>
      </c>
      <c r="F67" s="19">
        <v>10000</v>
      </c>
      <c r="G67" s="28">
        <v>800</v>
      </c>
      <c r="H67" s="34">
        <v>800</v>
      </c>
      <c r="I67" s="34"/>
      <c r="J67" s="37">
        <f>3600+2474.5</f>
        <v>6074.5</v>
      </c>
    </row>
    <row r="68" spans="1:10" x14ac:dyDescent="0.25">
      <c r="A68" s="7"/>
      <c r="B68" s="7"/>
      <c r="C68" s="7"/>
      <c r="D68" s="7"/>
      <c r="E68" s="9" t="s">
        <v>15</v>
      </c>
      <c r="F68" s="19">
        <v>9000</v>
      </c>
      <c r="G68" s="28"/>
      <c r="H68" s="34"/>
      <c r="I68" s="34"/>
    </row>
    <row r="69" spans="1:10" x14ac:dyDescent="0.25">
      <c r="A69" s="7"/>
      <c r="B69" s="7"/>
      <c r="C69" s="7"/>
      <c r="D69" s="7"/>
      <c r="E69" s="9" t="s">
        <v>19</v>
      </c>
      <c r="F69" s="21">
        <v>1000</v>
      </c>
      <c r="G69" s="28"/>
      <c r="H69" s="34"/>
      <c r="I69" s="34"/>
    </row>
    <row r="70" spans="1:10" x14ac:dyDescent="0.25">
      <c r="A70" s="7"/>
      <c r="B70" s="7"/>
      <c r="C70" s="7"/>
      <c r="D70" s="7"/>
      <c r="E70" s="9" t="s">
        <v>24</v>
      </c>
      <c r="F70" s="19">
        <v>800</v>
      </c>
      <c r="G70" s="28"/>
      <c r="H70" s="34"/>
      <c r="I70" s="34"/>
    </row>
    <row r="71" spans="1:10" x14ac:dyDescent="0.25">
      <c r="A71" s="7"/>
      <c r="B71" s="7"/>
      <c r="C71" s="7"/>
      <c r="D71" s="7"/>
      <c r="E71" s="9" t="s">
        <v>27</v>
      </c>
      <c r="F71" s="19">
        <v>500</v>
      </c>
      <c r="G71" s="28"/>
      <c r="H71" s="34"/>
      <c r="I71" s="34"/>
    </row>
    <row r="72" spans="1:10" x14ac:dyDescent="0.25">
      <c r="A72" s="7"/>
      <c r="B72" s="7"/>
      <c r="C72" s="7"/>
      <c r="D72" s="7"/>
      <c r="E72" s="9" t="s">
        <v>28</v>
      </c>
      <c r="F72" s="19">
        <v>1000</v>
      </c>
      <c r="G72" s="28"/>
      <c r="H72" s="34"/>
      <c r="I72" s="34"/>
      <c r="J72" s="37">
        <v>1000</v>
      </c>
    </row>
    <row r="73" spans="1:10" x14ac:dyDescent="0.25">
      <c r="A73" s="7"/>
      <c r="B73" s="7"/>
      <c r="C73" s="7"/>
      <c r="D73" s="7"/>
      <c r="E73" s="9" t="s">
        <v>25</v>
      </c>
      <c r="F73" s="19">
        <v>800</v>
      </c>
      <c r="G73" s="28"/>
      <c r="H73" s="34"/>
      <c r="I73" s="34"/>
    </row>
    <row r="74" spans="1:10" x14ac:dyDescent="0.25">
      <c r="A74" s="7"/>
      <c r="B74" s="7"/>
      <c r="C74" s="7"/>
      <c r="D74" s="7"/>
      <c r="E74" s="9" t="s">
        <v>26</v>
      </c>
      <c r="F74" s="21">
        <v>1500</v>
      </c>
      <c r="G74" s="28"/>
      <c r="H74" s="34"/>
      <c r="I74" s="34"/>
      <c r="J74" s="37">
        <v>1500</v>
      </c>
    </row>
    <row r="75" spans="1:10" ht="31.5" x14ac:dyDescent="0.25">
      <c r="A75" s="7"/>
      <c r="B75" s="7"/>
      <c r="C75" s="7"/>
      <c r="D75" s="7"/>
      <c r="E75" s="14" t="s">
        <v>71</v>
      </c>
      <c r="F75" s="21">
        <v>6000</v>
      </c>
      <c r="G75" s="28"/>
      <c r="H75" s="34"/>
      <c r="I75" s="34"/>
    </row>
    <row r="76" spans="1:10" ht="18.75" thickBot="1" x14ac:dyDescent="0.3">
      <c r="A76" s="7"/>
      <c r="B76" s="7"/>
      <c r="C76" s="7"/>
      <c r="D76" s="7" t="s">
        <v>16</v>
      </c>
      <c r="E76" s="7"/>
      <c r="F76" s="22">
        <f>SUM(F67:F75)</f>
        <v>30600</v>
      </c>
      <c r="G76" s="30">
        <f>SUM(G67:G75)</f>
        <v>800</v>
      </c>
      <c r="H76" s="30">
        <f>SUM(H67:H75)</f>
        <v>800</v>
      </c>
      <c r="I76" s="30"/>
      <c r="J76" s="38">
        <f>SUM(J67:J75)</f>
        <v>8574.5</v>
      </c>
    </row>
    <row r="77" spans="1:10" ht="19.5" thickTop="1" thickBot="1" x14ac:dyDescent="0.3">
      <c r="A77" s="7"/>
      <c r="B77" s="7"/>
      <c r="C77" s="7" t="s">
        <v>17</v>
      </c>
      <c r="D77" s="7"/>
      <c r="E77" s="7"/>
      <c r="F77" s="23">
        <f>(F30+F35+F41+F53+F57+F64+F76)</f>
        <v>180179</v>
      </c>
      <c r="G77" s="31">
        <f>G30+G35+G41+G53+G57+G64+G76</f>
        <v>11471.18</v>
      </c>
      <c r="H77" s="31">
        <f t="shared" ref="H77" si="2">H30+H35+H41+H53+H57+H64+H76</f>
        <v>15057.529999999999</v>
      </c>
      <c r="I77" s="31"/>
      <c r="J77" s="40">
        <f>J30+J35+J41+J53+J57+J64+J76</f>
        <v>21406.059999999998</v>
      </c>
    </row>
    <row r="78" spans="1:10" ht="19.5" hidden="1" thickTop="1" thickBot="1" x14ac:dyDescent="0.3">
      <c r="A78" s="43" t="s">
        <v>75</v>
      </c>
      <c r="B78" s="43"/>
      <c r="C78" s="43"/>
      <c r="D78" s="43"/>
      <c r="E78" s="43"/>
      <c r="F78" s="27">
        <v>0</v>
      </c>
      <c r="G78" s="32">
        <f>G77</f>
        <v>11471.18</v>
      </c>
    </row>
    <row r="79" spans="1:10" ht="18.75" thickTop="1" x14ac:dyDescent="0.25"/>
  </sheetData>
  <mergeCells count="1">
    <mergeCell ref="A78:E7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FFE1-BE91-4587-8139-C32D50CB09C2}">
  <dimension ref="A1:J82"/>
  <sheetViews>
    <sheetView workbookViewId="0">
      <selection sqref="A1:XFD1048576"/>
    </sheetView>
  </sheetViews>
  <sheetFormatPr defaultRowHeight="18" x14ac:dyDescent="0.25"/>
  <cols>
    <col min="1" max="1" width="2.5703125" customWidth="1"/>
    <col min="2" max="2" width="2" hidden="1" customWidth="1"/>
    <col min="3" max="3" width="3.85546875" customWidth="1"/>
    <col min="4" max="4" width="11.42578125" customWidth="1"/>
    <col min="5" max="5" width="35" customWidth="1"/>
    <col min="6" max="6" width="15.85546875" bestFit="1" customWidth="1"/>
    <col min="7" max="7" width="15.140625" hidden="1" customWidth="1"/>
    <col min="8" max="8" width="13.7109375" hidden="1" customWidth="1"/>
    <col min="9" max="9" width="5" customWidth="1"/>
    <col min="10" max="10" width="15.5703125" style="37" bestFit="1" customWidth="1"/>
  </cols>
  <sheetData>
    <row r="1" spans="1:10" ht="51" thickTop="1" thickBot="1" x14ac:dyDescent="0.3">
      <c r="A1" s="6"/>
      <c r="B1" s="6"/>
      <c r="C1" s="6"/>
      <c r="D1" s="6"/>
      <c r="E1" s="6"/>
      <c r="F1" s="13" t="s">
        <v>87</v>
      </c>
      <c r="G1" s="13" t="s">
        <v>88</v>
      </c>
      <c r="H1" s="13" t="s">
        <v>93</v>
      </c>
      <c r="I1" s="13"/>
      <c r="J1" s="36" t="s">
        <v>101</v>
      </c>
    </row>
    <row r="2" spans="1:10" ht="18.75" thickTop="1" x14ac:dyDescent="0.25">
      <c r="A2" s="7"/>
      <c r="B2" s="7"/>
      <c r="C2" s="7" t="s">
        <v>0</v>
      </c>
      <c r="D2" s="7"/>
      <c r="E2" s="7"/>
      <c r="F2" s="8"/>
      <c r="G2" s="28"/>
    </row>
    <row r="3" spans="1:10" x14ac:dyDescent="0.25">
      <c r="A3" s="7"/>
      <c r="B3" s="7"/>
      <c r="C3" s="7"/>
      <c r="D3" s="7" t="s">
        <v>1</v>
      </c>
      <c r="E3" s="7"/>
      <c r="F3" s="8"/>
      <c r="G3" s="28"/>
    </row>
    <row r="4" spans="1:10" x14ac:dyDescent="0.25">
      <c r="A4" s="7"/>
      <c r="B4" s="7"/>
      <c r="C4" s="7"/>
      <c r="D4" s="7"/>
      <c r="E4" s="12" t="s">
        <v>41</v>
      </c>
      <c r="F4" s="1"/>
      <c r="G4" s="28"/>
      <c r="H4" s="33"/>
      <c r="I4" s="33"/>
    </row>
    <row r="5" spans="1:10" x14ac:dyDescent="0.25">
      <c r="A5" s="7"/>
      <c r="B5" s="7"/>
      <c r="C5" s="7"/>
      <c r="D5" s="7"/>
      <c r="E5" s="14" t="s">
        <v>19</v>
      </c>
      <c r="F5" s="19">
        <v>1000</v>
      </c>
      <c r="G5" s="28"/>
      <c r="H5" s="34"/>
      <c r="I5" s="34"/>
      <c r="J5" s="37">
        <v>1000</v>
      </c>
    </row>
    <row r="6" spans="1:10" ht="31.5" x14ac:dyDescent="0.25">
      <c r="A6" s="7"/>
      <c r="B6" s="7"/>
      <c r="C6" s="7"/>
      <c r="D6" s="7"/>
      <c r="E6" s="14" t="s">
        <v>71</v>
      </c>
      <c r="F6" s="19">
        <v>6000</v>
      </c>
      <c r="G6" s="28"/>
      <c r="H6" s="34"/>
      <c r="I6" s="34"/>
      <c r="J6" s="37">
        <f>500+121.07+121.07+96.8+96.8+220</f>
        <v>1155.7399999999998</v>
      </c>
    </row>
    <row r="7" spans="1:10" x14ac:dyDescent="0.25">
      <c r="A7" s="7"/>
      <c r="B7" s="7"/>
      <c r="C7" s="7"/>
      <c r="D7" s="7"/>
      <c r="E7" s="12" t="s">
        <v>42</v>
      </c>
      <c r="F7" s="20">
        <f>SUM(F5:F6)</f>
        <v>7000</v>
      </c>
      <c r="G7" s="30">
        <f>SUM(G5:G6)</f>
        <v>0</v>
      </c>
      <c r="H7" s="30">
        <f t="shared" ref="H7:J7" si="0">SUM(H5:H6)</f>
        <v>0</v>
      </c>
      <c r="I7" s="30"/>
      <c r="J7" s="38">
        <f t="shared" si="0"/>
        <v>2155.7399999999998</v>
      </c>
    </row>
    <row r="8" spans="1:10" x14ac:dyDescent="0.25">
      <c r="A8" s="7"/>
      <c r="B8" s="7"/>
      <c r="C8" s="7"/>
      <c r="D8" s="7"/>
      <c r="E8" s="12"/>
      <c r="F8" s="19"/>
      <c r="G8" s="28"/>
      <c r="H8" s="34"/>
      <c r="I8" s="34"/>
    </row>
    <row r="9" spans="1:10" x14ac:dyDescent="0.25">
      <c r="A9" s="7"/>
      <c r="B9" s="7"/>
      <c r="C9" s="7"/>
      <c r="D9" s="7"/>
      <c r="E9" s="12" t="s">
        <v>43</v>
      </c>
      <c r="F9" s="19"/>
      <c r="G9" s="28"/>
      <c r="H9" s="34"/>
      <c r="I9" s="34"/>
    </row>
    <row r="10" spans="1:10" x14ac:dyDescent="0.25">
      <c r="A10" s="7"/>
      <c r="B10" s="7"/>
      <c r="C10" s="7"/>
      <c r="D10" s="7"/>
      <c r="E10" s="14" t="s">
        <v>91</v>
      </c>
      <c r="F10" s="19">
        <v>500</v>
      </c>
      <c r="G10" s="28"/>
      <c r="H10" s="34"/>
      <c r="I10" s="34"/>
    </row>
    <row r="11" spans="1:10" x14ac:dyDescent="0.25">
      <c r="A11" s="7"/>
      <c r="B11" s="7"/>
      <c r="C11" s="7"/>
      <c r="D11" s="7"/>
      <c r="E11" s="14" t="s">
        <v>21</v>
      </c>
      <c r="F11" s="19">
        <v>8000</v>
      </c>
      <c r="G11" s="28">
        <v>10604.58</v>
      </c>
      <c r="H11" s="34"/>
      <c r="I11" s="34"/>
      <c r="J11" s="37">
        <v>10960</v>
      </c>
    </row>
    <row r="12" spans="1:10" x14ac:dyDescent="0.25">
      <c r="A12" s="7"/>
      <c r="B12" s="7"/>
      <c r="C12" s="7"/>
      <c r="D12" s="7"/>
      <c r="E12" s="12" t="s">
        <v>44</v>
      </c>
      <c r="F12" s="20">
        <f>SUM(F10:F11)</f>
        <v>8500</v>
      </c>
      <c r="G12" s="30">
        <f>SUM(G10:G11)</f>
        <v>10604.58</v>
      </c>
      <c r="H12" s="30">
        <f>SUM(H10:H11)</f>
        <v>0</v>
      </c>
      <c r="I12" s="30"/>
      <c r="J12" s="38">
        <f>SUM(J10:J11)</f>
        <v>10960</v>
      </c>
    </row>
    <row r="13" spans="1:10" x14ac:dyDescent="0.25">
      <c r="A13" s="7"/>
      <c r="B13" s="7"/>
      <c r="C13" s="7"/>
      <c r="D13" s="7"/>
      <c r="E13" s="12"/>
      <c r="F13" s="19"/>
      <c r="G13" s="28"/>
      <c r="H13" s="34"/>
      <c r="I13" s="34"/>
    </row>
    <row r="14" spans="1:10" x14ac:dyDescent="0.25">
      <c r="A14" s="7"/>
      <c r="B14" s="7"/>
      <c r="C14" s="7"/>
      <c r="D14" s="7"/>
      <c r="E14" s="12" t="s">
        <v>95</v>
      </c>
      <c r="F14" s="19"/>
      <c r="G14" s="28"/>
      <c r="H14" s="34"/>
      <c r="I14" s="34"/>
    </row>
    <row r="15" spans="1:10" x14ac:dyDescent="0.25">
      <c r="A15" s="7"/>
      <c r="B15" s="7"/>
      <c r="C15" s="7"/>
      <c r="D15" s="7"/>
      <c r="E15" s="14" t="s">
        <v>96</v>
      </c>
      <c r="F15" s="19"/>
      <c r="G15" s="28"/>
      <c r="H15" s="34"/>
      <c r="I15" s="34"/>
      <c r="J15" s="37">
        <f>1900+350</f>
        <v>2250</v>
      </c>
    </row>
    <row r="16" spans="1:10" x14ac:dyDescent="0.25">
      <c r="A16" s="7"/>
      <c r="B16" s="7"/>
      <c r="C16" s="7"/>
      <c r="D16" s="7"/>
      <c r="E16" s="14" t="s">
        <v>97</v>
      </c>
      <c r="F16" s="19"/>
      <c r="G16" s="28"/>
      <c r="H16" s="34"/>
      <c r="I16" s="34"/>
      <c r="J16" s="37">
        <f>280</f>
        <v>280</v>
      </c>
    </row>
    <row r="17" spans="1:10" x14ac:dyDescent="0.25">
      <c r="A17" s="7"/>
      <c r="B17" s="7"/>
      <c r="C17" s="7"/>
      <c r="D17" s="7"/>
      <c r="E17" s="14" t="s">
        <v>98</v>
      </c>
      <c r="F17" s="19">
        <v>2000</v>
      </c>
      <c r="G17" s="28"/>
      <c r="H17" s="34"/>
      <c r="I17" s="34"/>
      <c r="J17" s="37">
        <f>19.55+20+19.55+706.95+197.75+19.55</f>
        <v>983.35</v>
      </c>
    </row>
    <row r="18" spans="1:10" s="42" customFormat="1" x14ac:dyDescent="0.25">
      <c r="A18" s="7"/>
      <c r="B18" s="7"/>
      <c r="C18" s="7"/>
      <c r="D18" s="7"/>
      <c r="E18" s="12" t="s">
        <v>102</v>
      </c>
      <c r="F18" s="20">
        <f>SUM(F15:F17)</f>
        <v>2000</v>
      </c>
      <c r="G18" s="30"/>
      <c r="H18" s="41"/>
      <c r="I18" s="41"/>
      <c r="J18" s="20">
        <f>SUM(J15:J17)</f>
        <v>3513.35</v>
      </c>
    </row>
    <row r="19" spans="1:10" x14ac:dyDescent="0.25">
      <c r="A19" s="7"/>
      <c r="B19" s="7"/>
      <c r="C19" s="7"/>
      <c r="D19" s="7"/>
      <c r="E19" s="12"/>
      <c r="F19" s="19"/>
      <c r="G19" s="28"/>
      <c r="H19" s="34"/>
      <c r="I19" s="34"/>
    </row>
    <row r="20" spans="1:10" x14ac:dyDescent="0.25">
      <c r="A20" s="7"/>
      <c r="B20" s="7"/>
      <c r="C20" s="7"/>
      <c r="D20" s="7"/>
      <c r="E20" s="12" t="s">
        <v>45</v>
      </c>
      <c r="F20" s="19"/>
      <c r="G20" s="28"/>
      <c r="H20" s="34"/>
      <c r="I20" s="34"/>
    </row>
    <row r="21" spans="1:10" x14ac:dyDescent="0.25">
      <c r="A21" s="7"/>
      <c r="B21" s="7"/>
      <c r="C21" s="7"/>
      <c r="D21" s="7"/>
      <c r="E21" s="14" t="s">
        <v>77</v>
      </c>
      <c r="F21" s="19">
        <v>14818</v>
      </c>
      <c r="G21" s="28"/>
      <c r="H21" s="34"/>
      <c r="I21" s="34"/>
      <c r="J21" s="37">
        <v>14818</v>
      </c>
    </row>
    <row r="22" spans="1:10" ht="44.25" x14ac:dyDescent="0.25">
      <c r="A22" s="7"/>
      <c r="B22" s="7"/>
      <c r="C22" s="7"/>
      <c r="D22" s="7"/>
      <c r="E22" s="14" t="s">
        <v>60</v>
      </c>
      <c r="F22" s="19">
        <v>109861</v>
      </c>
      <c r="G22" s="28"/>
      <c r="H22" s="34"/>
      <c r="I22" s="34"/>
      <c r="J22" s="37">
        <v>99594.98</v>
      </c>
    </row>
    <row r="23" spans="1:10" ht="36" x14ac:dyDescent="0.25">
      <c r="A23" s="7"/>
      <c r="B23" s="7"/>
      <c r="C23" s="7"/>
      <c r="D23" s="7"/>
      <c r="E23" s="12" t="s">
        <v>48</v>
      </c>
      <c r="F23" s="38">
        <f>SUM(F21:F22)</f>
        <v>124679</v>
      </c>
      <c r="G23" s="30">
        <f>SUM(G15:G22)</f>
        <v>0</v>
      </c>
      <c r="H23" s="30">
        <f>SUM(H15:H22)</f>
        <v>0</v>
      </c>
      <c r="I23" s="30"/>
      <c r="J23" s="38">
        <f>SUM(J21:J22)</f>
        <v>114412.98</v>
      </c>
    </row>
    <row r="24" spans="1:10" x14ac:dyDescent="0.25">
      <c r="A24" s="7"/>
      <c r="B24" s="7"/>
      <c r="C24" s="7"/>
      <c r="D24" s="7"/>
      <c r="E24" s="7"/>
      <c r="F24" s="20"/>
      <c r="G24" s="28"/>
      <c r="H24" s="34"/>
      <c r="I24" s="34"/>
    </row>
    <row r="25" spans="1:10" x14ac:dyDescent="0.25">
      <c r="A25" s="7"/>
      <c r="B25" s="7"/>
      <c r="C25" s="7"/>
      <c r="D25" s="7"/>
      <c r="E25" s="7"/>
      <c r="F25" s="21"/>
      <c r="G25" s="28"/>
      <c r="H25" s="34"/>
      <c r="I25" s="34"/>
    </row>
    <row r="26" spans="1:10" x14ac:dyDescent="0.25">
      <c r="A26" s="7"/>
      <c r="B26" s="7"/>
      <c r="C26" s="7" t="s">
        <v>2</v>
      </c>
      <c r="D26" s="7"/>
      <c r="E26" s="7"/>
      <c r="F26" s="19"/>
      <c r="G26" s="28"/>
      <c r="H26" s="34"/>
      <c r="I26" s="34"/>
    </row>
    <row r="27" spans="1:10" x14ac:dyDescent="0.25">
      <c r="A27" s="7"/>
      <c r="B27" s="7"/>
      <c r="C27" s="7"/>
      <c r="D27" s="7" t="s">
        <v>3</v>
      </c>
      <c r="E27" s="7"/>
      <c r="F27" s="19"/>
      <c r="G27" s="28"/>
      <c r="H27" s="34"/>
      <c r="I27" s="34"/>
    </row>
    <row r="28" spans="1:10" x14ac:dyDescent="0.25">
      <c r="A28" s="7"/>
      <c r="B28" s="7"/>
      <c r="C28" s="7"/>
      <c r="D28" s="7"/>
      <c r="E28" s="9" t="s">
        <v>4</v>
      </c>
      <c r="F28" s="19">
        <v>50</v>
      </c>
      <c r="G28" s="28">
        <v>15</v>
      </c>
      <c r="H28" s="34">
        <v>15</v>
      </c>
      <c r="I28" s="34"/>
      <c r="J28" s="37">
        <f>32+4+4+4</f>
        <v>44</v>
      </c>
    </row>
    <row r="29" spans="1:10" x14ac:dyDescent="0.25">
      <c r="A29" s="7"/>
      <c r="B29" s="7"/>
      <c r="C29" s="7"/>
      <c r="D29" s="7"/>
      <c r="E29" s="9" t="s">
        <v>5</v>
      </c>
      <c r="F29" s="19">
        <v>2000</v>
      </c>
      <c r="G29" s="28">
        <v>628</v>
      </c>
      <c r="H29" s="34">
        <v>628</v>
      </c>
      <c r="I29" s="34"/>
      <c r="J29" s="37">
        <v>628</v>
      </c>
    </row>
    <row r="30" spans="1:10" x14ac:dyDescent="0.25">
      <c r="A30" s="7"/>
      <c r="B30" s="7"/>
      <c r="C30" s="7"/>
      <c r="D30" s="7"/>
      <c r="E30" s="9" t="s">
        <v>6</v>
      </c>
      <c r="F30" s="19">
        <v>85</v>
      </c>
      <c r="G30" s="28"/>
      <c r="H30" s="34">
        <v>106</v>
      </c>
      <c r="I30" s="34"/>
      <c r="J30" s="37">
        <v>106</v>
      </c>
    </row>
    <row r="31" spans="1:10" x14ac:dyDescent="0.25">
      <c r="A31" s="7"/>
      <c r="B31" s="7"/>
      <c r="C31" s="7"/>
      <c r="D31" s="7"/>
      <c r="E31" s="9" t="s">
        <v>7</v>
      </c>
      <c r="F31" s="19">
        <v>900</v>
      </c>
      <c r="G31" s="28"/>
      <c r="H31" s="34"/>
      <c r="I31" s="34"/>
      <c r="J31" s="37">
        <v>532</v>
      </c>
    </row>
    <row r="32" spans="1:10" x14ac:dyDescent="0.25">
      <c r="A32" s="7"/>
      <c r="B32" s="7"/>
      <c r="C32" s="7"/>
      <c r="D32" s="7" t="s">
        <v>8</v>
      </c>
      <c r="E32" s="7"/>
      <c r="F32" s="20">
        <f>SUM(F28:F31)</f>
        <v>3035</v>
      </c>
      <c r="G32" s="30">
        <f>SUM(G28:G31)</f>
        <v>643</v>
      </c>
      <c r="H32" s="30">
        <f>SUM(H28:H31)</f>
        <v>749</v>
      </c>
      <c r="I32" s="30"/>
      <c r="J32" s="38">
        <f>SUM(J28:J31)</f>
        <v>1310</v>
      </c>
    </row>
    <row r="33" spans="1:10" x14ac:dyDescent="0.25">
      <c r="A33" s="7"/>
      <c r="B33" s="7"/>
      <c r="C33" s="7"/>
      <c r="D33" s="7"/>
      <c r="E33" s="7"/>
      <c r="F33" s="20"/>
      <c r="G33" s="30"/>
      <c r="H33" s="30"/>
      <c r="I33" s="30"/>
      <c r="J33" s="38"/>
    </row>
    <row r="34" spans="1:10" x14ac:dyDescent="0.25">
      <c r="A34" s="7"/>
      <c r="B34" s="7"/>
      <c r="C34" s="7"/>
      <c r="D34" s="7"/>
      <c r="E34" s="7"/>
      <c r="F34" s="19"/>
      <c r="G34" s="28"/>
      <c r="H34" s="34"/>
      <c r="I34" s="34"/>
    </row>
    <row r="35" spans="1:10" x14ac:dyDescent="0.25">
      <c r="A35" s="7"/>
      <c r="B35" s="7"/>
      <c r="C35" s="7"/>
      <c r="D35" s="7" t="s">
        <v>20</v>
      </c>
      <c r="E35" s="7"/>
      <c r="F35" s="19"/>
      <c r="G35" s="28"/>
      <c r="H35" s="34"/>
      <c r="I35" s="34"/>
    </row>
    <row r="36" spans="1:10" x14ac:dyDescent="0.25">
      <c r="A36" s="7"/>
      <c r="B36" s="7"/>
      <c r="C36" s="7"/>
      <c r="D36" s="7"/>
      <c r="E36" s="9" t="s">
        <v>21</v>
      </c>
      <c r="F36" s="19">
        <v>5000</v>
      </c>
      <c r="G36" s="28">
        <v>7207.4</v>
      </c>
      <c r="H36" s="34">
        <v>10132.32</v>
      </c>
      <c r="I36" s="34"/>
      <c r="J36" s="37">
        <v>5200.92</v>
      </c>
    </row>
    <row r="37" spans="1:10" x14ac:dyDescent="0.25">
      <c r="A37" s="7"/>
      <c r="B37" s="7"/>
      <c r="C37" s="7"/>
      <c r="D37" s="7"/>
      <c r="E37" s="14" t="s">
        <v>63</v>
      </c>
      <c r="F37" s="19">
        <v>500</v>
      </c>
      <c r="G37" s="28"/>
      <c r="H37" s="34"/>
      <c r="I37" s="34"/>
      <c r="J37" s="37">
        <v>150</v>
      </c>
    </row>
    <row r="38" spans="1:10" x14ac:dyDescent="0.25">
      <c r="A38" s="7"/>
      <c r="B38" s="7"/>
      <c r="C38" s="7"/>
      <c r="D38" s="7" t="s">
        <v>52</v>
      </c>
      <c r="E38" s="7"/>
      <c r="F38" s="20">
        <f>SUM(F36:F37)</f>
        <v>5500</v>
      </c>
      <c r="G38" s="30">
        <f>SUM(G36:G37)</f>
        <v>7207.4</v>
      </c>
      <c r="H38" s="30">
        <f>SUM(H36:H37)</f>
        <v>10132.32</v>
      </c>
      <c r="I38" s="30"/>
      <c r="J38" s="38">
        <f>SUM(J36:J37)</f>
        <v>5350.92</v>
      </c>
    </row>
    <row r="39" spans="1:10" x14ac:dyDescent="0.25">
      <c r="A39" s="7"/>
      <c r="B39" s="7"/>
      <c r="C39" s="7"/>
      <c r="D39" s="7"/>
      <c r="E39" s="7"/>
      <c r="F39" s="19"/>
      <c r="G39" s="28"/>
      <c r="H39" s="34"/>
      <c r="I39" s="34"/>
    </row>
    <row r="40" spans="1:10" x14ac:dyDescent="0.25">
      <c r="A40" s="7"/>
      <c r="B40" s="7"/>
      <c r="C40" s="7"/>
      <c r="D40" s="7" t="s">
        <v>59</v>
      </c>
      <c r="E40" s="7"/>
      <c r="F40" s="19"/>
      <c r="G40" s="28"/>
      <c r="H40" s="34"/>
      <c r="I40" s="34"/>
    </row>
    <row r="41" spans="1:10" ht="44.25" x14ac:dyDescent="0.25">
      <c r="A41" s="7"/>
      <c r="B41" s="7"/>
      <c r="C41" s="7"/>
      <c r="D41" s="7"/>
      <c r="E41" s="14" t="s">
        <v>60</v>
      </c>
      <c r="F41" s="19">
        <v>109861</v>
      </c>
      <c r="G41" s="28"/>
      <c r="H41" s="34"/>
      <c r="I41" s="34"/>
      <c r="J41" s="37">
        <v>77693.5</v>
      </c>
    </row>
    <row r="42" spans="1:10" x14ac:dyDescent="0.25">
      <c r="A42" s="7"/>
      <c r="B42" s="7"/>
      <c r="C42" s="7"/>
      <c r="D42" s="7"/>
      <c r="E42" s="9" t="s">
        <v>53</v>
      </c>
      <c r="F42" s="19">
        <v>3000</v>
      </c>
      <c r="G42" s="28"/>
      <c r="H42" s="34"/>
      <c r="I42" s="34"/>
    </row>
    <row r="43" spans="1:10" x14ac:dyDescent="0.25">
      <c r="A43" s="7"/>
      <c r="B43" s="7"/>
      <c r="C43" s="7"/>
      <c r="D43" s="7"/>
      <c r="E43" s="9" t="s">
        <v>77</v>
      </c>
      <c r="F43" s="19">
        <v>14818</v>
      </c>
      <c r="G43" s="28"/>
      <c r="H43" s="34"/>
      <c r="I43" s="34"/>
    </row>
    <row r="44" spans="1:10" x14ac:dyDescent="0.25">
      <c r="A44" s="7"/>
      <c r="B44" s="7"/>
      <c r="C44" s="7"/>
      <c r="D44" s="7" t="s">
        <v>61</v>
      </c>
      <c r="E44" s="7"/>
      <c r="F44" s="20">
        <f>SUM(F41:F43)</f>
        <v>127679</v>
      </c>
      <c r="G44" s="30">
        <f>SUM(G41:G43)</f>
        <v>0</v>
      </c>
      <c r="H44" s="30">
        <f>SUM(H41:H43)</f>
        <v>0</v>
      </c>
      <c r="I44" s="30"/>
      <c r="J44" s="38">
        <f>SUM(J41:J43)</f>
        <v>77693.5</v>
      </c>
    </row>
    <row r="45" spans="1:10" x14ac:dyDescent="0.25">
      <c r="A45" s="7"/>
      <c r="B45" s="7"/>
      <c r="C45" s="7"/>
      <c r="D45" s="7"/>
      <c r="E45" s="7"/>
      <c r="F45" s="19"/>
      <c r="G45" s="28"/>
      <c r="H45" s="34"/>
      <c r="I45" s="34"/>
    </row>
    <row r="46" spans="1:10" x14ac:dyDescent="0.25">
      <c r="A46" s="7"/>
      <c r="B46" s="7"/>
      <c r="C46" s="7"/>
      <c r="D46" s="7" t="s">
        <v>22</v>
      </c>
      <c r="E46" s="7"/>
      <c r="F46" s="19"/>
      <c r="G46" s="28"/>
      <c r="H46" s="34"/>
      <c r="I46" s="34"/>
    </row>
    <row r="47" spans="1:10" ht="62.25" x14ac:dyDescent="0.25">
      <c r="A47" s="7"/>
      <c r="B47" s="7"/>
      <c r="C47" s="7"/>
      <c r="D47" s="7"/>
      <c r="E47" s="14" t="s">
        <v>73</v>
      </c>
      <c r="F47" s="19">
        <v>1000</v>
      </c>
      <c r="G47" s="28"/>
      <c r="H47" s="34">
        <v>555.42999999999995</v>
      </c>
      <c r="I47" s="34"/>
      <c r="J47" s="37">
        <v>555.42999999999995</v>
      </c>
    </row>
    <row r="48" spans="1:10" ht="54" x14ac:dyDescent="0.25">
      <c r="A48" s="7"/>
      <c r="B48" s="7"/>
      <c r="C48" s="7"/>
      <c r="D48" s="7"/>
      <c r="E48" s="14" t="s">
        <v>70</v>
      </c>
      <c r="F48" s="18">
        <v>500</v>
      </c>
      <c r="G48" s="28"/>
      <c r="H48" s="34"/>
      <c r="I48" s="34"/>
    </row>
    <row r="49" spans="1:10" ht="93" x14ac:dyDescent="0.25">
      <c r="A49" s="7"/>
      <c r="B49" s="7"/>
      <c r="C49" s="7"/>
      <c r="D49" s="7"/>
      <c r="E49" s="14" t="s">
        <v>68</v>
      </c>
      <c r="F49" s="18">
        <v>500</v>
      </c>
      <c r="G49" s="29">
        <v>300</v>
      </c>
      <c r="H49" s="34">
        <v>300</v>
      </c>
      <c r="I49" s="34"/>
      <c r="J49" s="39">
        <v>337.18</v>
      </c>
    </row>
    <row r="50" spans="1:10" ht="75" x14ac:dyDescent="0.25">
      <c r="A50" s="7"/>
      <c r="B50" s="7"/>
      <c r="C50" s="7"/>
      <c r="D50" s="7"/>
      <c r="E50" s="14" t="s">
        <v>66</v>
      </c>
      <c r="F50" s="18">
        <v>500</v>
      </c>
      <c r="G50" s="28">
        <v>39.380000000000003</v>
      </c>
      <c r="H50" s="34">
        <v>39.380000000000003</v>
      </c>
      <c r="I50" s="34"/>
      <c r="J50" s="39">
        <v>39.380000000000003</v>
      </c>
    </row>
    <row r="51" spans="1:10" ht="44.25" x14ac:dyDescent="0.25">
      <c r="A51" s="7"/>
      <c r="B51" s="7"/>
      <c r="C51" s="7"/>
      <c r="D51" s="7"/>
      <c r="E51" s="14" t="s">
        <v>67</v>
      </c>
      <c r="F51" s="18">
        <v>500</v>
      </c>
      <c r="G51" s="28">
        <v>413.86</v>
      </c>
      <c r="H51" s="34">
        <v>413.86</v>
      </c>
      <c r="I51" s="34"/>
      <c r="J51" s="39">
        <v>413.86</v>
      </c>
    </row>
    <row r="52" spans="1:10" ht="105.75" x14ac:dyDescent="0.25">
      <c r="A52" s="7"/>
      <c r="B52" s="7"/>
      <c r="C52" s="7"/>
      <c r="D52" s="7"/>
      <c r="E52" s="14" t="s">
        <v>69</v>
      </c>
      <c r="F52" s="18">
        <v>1000</v>
      </c>
      <c r="G52" s="28"/>
      <c r="H52" s="34"/>
      <c r="I52" s="34"/>
      <c r="J52" s="39">
        <v>200</v>
      </c>
    </row>
    <row r="53" spans="1:10" x14ac:dyDescent="0.25">
      <c r="A53" s="7"/>
      <c r="B53" s="7"/>
      <c r="C53" s="7"/>
      <c r="D53" s="7"/>
      <c r="E53" s="16" t="s">
        <v>78</v>
      </c>
      <c r="F53" s="19">
        <v>500</v>
      </c>
      <c r="G53" s="28"/>
      <c r="H53" s="34"/>
      <c r="I53" s="34"/>
      <c r="J53" s="37">
        <v>82</v>
      </c>
    </row>
    <row r="54" spans="1:10" x14ac:dyDescent="0.25">
      <c r="A54" s="7"/>
      <c r="B54" s="7"/>
      <c r="C54" s="7"/>
      <c r="D54" s="7"/>
      <c r="E54" s="16" t="s">
        <v>89</v>
      </c>
      <c r="F54" s="19">
        <v>2000</v>
      </c>
      <c r="G54" s="28">
        <v>2067.54</v>
      </c>
      <c r="H54" s="34">
        <v>2067.54</v>
      </c>
      <c r="I54" s="34"/>
      <c r="J54" s="37">
        <v>2067.54</v>
      </c>
    </row>
    <row r="55" spans="1:10" x14ac:dyDescent="0.25">
      <c r="A55" s="7"/>
      <c r="B55" s="7"/>
      <c r="C55" s="7"/>
      <c r="D55" s="7"/>
      <c r="E55" s="16"/>
      <c r="F55" s="19"/>
      <c r="G55" s="28"/>
      <c r="H55" s="34"/>
      <c r="I55" s="34"/>
    </row>
    <row r="56" spans="1:10" x14ac:dyDescent="0.25">
      <c r="A56" s="7"/>
      <c r="B56" s="7"/>
      <c r="C56" s="7"/>
      <c r="D56" s="7" t="s">
        <v>23</v>
      </c>
      <c r="E56" s="7"/>
      <c r="F56" s="20">
        <f>SUM(F47:F54)</f>
        <v>6500</v>
      </c>
      <c r="G56" s="30">
        <f>SUM(G47:G54)</f>
        <v>2820.7799999999997</v>
      </c>
      <c r="H56" s="30">
        <f>SUM(H47:H54)</f>
        <v>3376.21</v>
      </c>
      <c r="I56" s="30"/>
      <c r="J56" s="38">
        <f>SUM(J47:J54)</f>
        <v>3695.39</v>
      </c>
    </row>
    <row r="57" spans="1:10" x14ac:dyDescent="0.25">
      <c r="A57" s="7"/>
      <c r="B57" s="7"/>
      <c r="C57" s="7"/>
      <c r="D57" s="7"/>
      <c r="E57" s="7"/>
      <c r="F57" s="19"/>
      <c r="G57" s="28"/>
      <c r="H57" s="34"/>
      <c r="I57" s="34"/>
    </row>
    <row r="58" spans="1:10" x14ac:dyDescent="0.25">
      <c r="A58" s="7"/>
      <c r="B58" s="7"/>
      <c r="C58" s="7"/>
      <c r="D58" s="7" t="s">
        <v>29</v>
      </c>
      <c r="E58" s="7"/>
      <c r="F58" s="19"/>
      <c r="G58" s="28"/>
      <c r="H58" s="34"/>
      <c r="I58" s="34"/>
    </row>
    <row r="59" spans="1:10" x14ac:dyDescent="0.25">
      <c r="A59" s="7"/>
      <c r="B59" s="7"/>
      <c r="C59" s="7"/>
      <c r="D59" s="7"/>
      <c r="E59" s="9" t="s">
        <v>92</v>
      </c>
      <c r="F59" s="19">
        <v>2000</v>
      </c>
      <c r="G59" s="28"/>
      <c r="H59" s="34"/>
      <c r="I59" s="34"/>
    </row>
    <row r="60" spans="1:10" x14ac:dyDescent="0.25">
      <c r="A60" s="7"/>
      <c r="B60" s="7"/>
      <c r="C60" s="7"/>
      <c r="D60" s="7" t="s">
        <v>56</v>
      </c>
      <c r="E60" s="7"/>
      <c r="F60" s="22">
        <f>SUM(F59:F59)</f>
        <v>2000</v>
      </c>
      <c r="G60" s="30">
        <f>SUM(G59:G59)</f>
        <v>0</v>
      </c>
      <c r="H60" s="30">
        <f>SUM(H59:H59)</f>
        <v>0</v>
      </c>
      <c r="I60" s="30"/>
      <c r="J60" s="38">
        <f>SUM(J59:J59)</f>
        <v>0</v>
      </c>
    </row>
    <row r="61" spans="1:10" x14ac:dyDescent="0.25">
      <c r="A61" s="7"/>
      <c r="B61" s="7"/>
      <c r="C61" s="7"/>
      <c r="D61" s="7"/>
      <c r="E61" s="7"/>
      <c r="F61" s="19"/>
      <c r="G61" s="28"/>
      <c r="H61" s="34"/>
      <c r="I61" s="34"/>
    </row>
    <row r="62" spans="1:10" x14ac:dyDescent="0.25">
      <c r="A62" s="7"/>
      <c r="B62" s="7"/>
      <c r="C62" s="7"/>
      <c r="D62" s="7" t="s">
        <v>9</v>
      </c>
      <c r="E62" s="7"/>
      <c r="F62" s="19"/>
      <c r="G62" s="28"/>
      <c r="H62" s="34"/>
      <c r="I62" s="34"/>
    </row>
    <row r="63" spans="1:10" x14ac:dyDescent="0.25">
      <c r="A63" s="7"/>
      <c r="B63" s="7"/>
      <c r="C63" s="7"/>
      <c r="D63" s="7"/>
      <c r="E63" s="9" t="s">
        <v>10</v>
      </c>
      <c r="F63" s="19">
        <v>65</v>
      </c>
      <c r="G63" s="28"/>
      <c r="H63" s="34"/>
      <c r="I63" s="34"/>
      <c r="J63" s="37">
        <v>61.25</v>
      </c>
    </row>
    <row r="64" spans="1:10" x14ac:dyDescent="0.25">
      <c r="A64" s="7"/>
      <c r="B64" s="7"/>
      <c r="C64" s="7"/>
      <c r="D64" s="7"/>
      <c r="E64" s="9" t="s">
        <v>11</v>
      </c>
      <c r="F64" s="19">
        <v>3000</v>
      </c>
      <c r="G64" s="28"/>
      <c r="H64" s="34"/>
      <c r="I64" s="34"/>
      <c r="J64" s="37">
        <v>2500</v>
      </c>
    </row>
    <row r="65" spans="1:10" x14ac:dyDescent="0.25">
      <c r="A65" s="7"/>
      <c r="B65" s="7"/>
      <c r="C65" s="7"/>
      <c r="D65" s="7"/>
      <c r="E65" s="9" t="s">
        <v>12</v>
      </c>
      <c r="F65" s="19">
        <v>800</v>
      </c>
      <c r="G65" s="28"/>
      <c r="H65" s="34"/>
      <c r="I65" s="34"/>
    </row>
    <row r="66" spans="1:10" x14ac:dyDescent="0.25">
      <c r="A66" s="7"/>
      <c r="B66" s="7"/>
      <c r="C66" s="7"/>
      <c r="D66" s="7"/>
      <c r="E66" s="9" t="s">
        <v>76</v>
      </c>
      <c r="F66" s="19">
        <v>1000</v>
      </c>
      <c r="G66" s="28"/>
      <c r="H66" s="34"/>
      <c r="I66" s="34"/>
    </row>
    <row r="67" spans="1:10" x14ac:dyDescent="0.25">
      <c r="A67" s="7"/>
      <c r="B67" s="7"/>
      <c r="C67" s="7"/>
      <c r="D67" s="7" t="s">
        <v>13</v>
      </c>
      <c r="E67" s="7"/>
      <c r="F67" s="20">
        <f>SUM(F63:F66)</f>
        <v>4865</v>
      </c>
      <c r="G67" s="30">
        <f>SUM(G63:G66)</f>
        <v>0</v>
      </c>
      <c r="H67" s="30">
        <f>SUM(H63:H66)</f>
        <v>0</v>
      </c>
      <c r="I67" s="30"/>
      <c r="J67" s="38">
        <f>SUM(J63:J66)</f>
        <v>2561.25</v>
      </c>
    </row>
    <row r="68" spans="1:10" x14ac:dyDescent="0.25">
      <c r="A68" s="7"/>
      <c r="B68" s="7"/>
      <c r="C68" s="7"/>
      <c r="D68" s="7"/>
      <c r="E68" s="7"/>
      <c r="F68" s="19"/>
      <c r="G68" s="28"/>
      <c r="H68" s="34"/>
      <c r="I68" s="34"/>
    </row>
    <row r="69" spans="1:10" x14ac:dyDescent="0.25">
      <c r="A69" s="7"/>
      <c r="B69" s="7"/>
      <c r="C69" s="7"/>
      <c r="D69" s="7" t="s">
        <v>14</v>
      </c>
      <c r="E69" s="7"/>
      <c r="F69" s="19"/>
      <c r="G69" s="28"/>
      <c r="H69" s="34"/>
      <c r="I69" s="34"/>
    </row>
    <row r="70" spans="1:10" ht="56.25" x14ac:dyDescent="0.25">
      <c r="A70" s="7"/>
      <c r="B70" s="7"/>
      <c r="C70" s="7"/>
      <c r="D70" s="7"/>
      <c r="E70" s="15" t="s">
        <v>74</v>
      </c>
      <c r="F70" s="19">
        <v>10000</v>
      </c>
      <c r="G70" s="28">
        <v>800</v>
      </c>
      <c r="H70" s="34">
        <v>800</v>
      </c>
      <c r="I70" s="34"/>
      <c r="J70" s="37">
        <f>3600+2474.5</f>
        <v>6074.5</v>
      </c>
    </row>
    <row r="71" spans="1:10" x14ac:dyDescent="0.25">
      <c r="A71" s="7"/>
      <c r="B71" s="7"/>
      <c r="C71" s="7"/>
      <c r="D71" s="7"/>
      <c r="E71" s="9" t="s">
        <v>15</v>
      </c>
      <c r="F71" s="19">
        <v>9000</v>
      </c>
      <c r="G71" s="28"/>
      <c r="H71" s="34"/>
      <c r="I71" s="34"/>
    </row>
    <row r="72" spans="1:10" x14ac:dyDescent="0.25">
      <c r="A72" s="7"/>
      <c r="B72" s="7"/>
      <c r="C72" s="7"/>
      <c r="D72" s="7"/>
      <c r="E72" s="9" t="s">
        <v>19</v>
      </c>
      <c r="F72" s="21">
        <v>1000</v>
      </c>
      <c r="G72" s="28"/>
      <c r="H72" s="34"/>
      <c r="I72" s="34"/>
    </row>
    <row r="73" spans="1:10" x14ac:dyDescent="0.25">
      <c r="A73" s="7"/>
      <c r="B73" s="7"/>
      <c r="C73" s="7"/>
      <c r="D73" s="7"/>
      <c r="E73" s="9" t="s">
        <v>24</v>
      </c>
      <c r="F73" s="19">
        <v>800</v>
      </c>
      <c r="G73" s="28"/>
      <c r="H73" s="34"/>
      <c r="I73" s="34"/>
    </row>
    <row r="74" spans="1:10" x14ac:dyDescent="0.25">
      <c r="A74" s="7"/>
      <c r="B74" s="7"/>
      <c r="C74" s="7"/>
      <c r="D74" s="7"/>
      <c r="E74" s="9" t="s">
        <v>27</v>
      </c>
      <c r="F74" s="19">
        <v>500</v>
      </c>
      <c r="G74" s="28"/>
      <c r="H74" s="34"/>
      <c r="I74" s="34"/>
    </row>
    <row r="75" spans="1:10" x14ac:dyDescent="0.25">
      <c r="A75" s="7"/>
      <c r="B75" s="7"/>
      <c r="C75" s="7"/>
      <c r="D75" s="7"/>
      <c r="E75" s="9" t="s">
        <v>28</v>
      </c>
      <c r="F75" s="19">
        <v>1000</v>
      </c>
      <c r="G75" s="28"/>
      <c r="H75" s="34"/>
      <c r="I75" s="34"/>
      <c r="J75" s="37">
        <v>1000</v>
      </c>
    </row>
    <row r="76" spans="1:10" x14ac:dyDescent="0.25">
      <c r="A76" s="7"/>
      <c r="B76" s="7"/>
      <c r="C76" s="7"/>
      <c r="D76" s="7"/>
      <c r="E76" s="9" t="s">
        <v>25</v>
      </c>
      <c r="F76" s="19">
        <v>800</v>
      </c>
      <c r="G76" s="28"/>
      <c r="H76" s="34"/>
      <c r="I76" s="34"/>
    </row>
    <row r="77" spans="1:10" x14ac:dyDescent="0.25">
      <c r="A77" s="7"/>
      <c r="B77" s="7"/>
      <c r="C77" s="7"/>
      <c r="D77" s="7"/>
      <c r="E77" s="9" t="s">
        <v>26</v>
      </c>
      <c r="F77" s="21">
        <v>1500</v>
      </c>
      <c r="G77" s="28"/>
      <c r="H77" s="34"/>
      <c r="I77" s="34"/>
      <c r="J77" s="37">
        <v>1500</v>
      </c>
    </row>
    <row r="78" spans="1:10" ht="31.5" x14ac:dyDescent="0.25">
      <c r="A78" s="7"/>
      <c r="B78" s="7"/>
      <c r="C78" s="7"/>
      <c r="D78" s="7"/>
      <c r="E78" s="14" t="s">
        <v>71</v>
      </c>
      <c r="F78" s="21">
        <v>6000</v>
      </c>
      <c r="G78" s="28"/>
      <c r="H78" s="34"/>
      <c r="I78" s="34"/>
    </row>
    <row r="79" spans="1:10" ht="18.75" thickBot="1" x14ac:dyDescent="0.3">
      <c r="A79" s="7"/>
      <c r="B79" s="7"/>
      <c r="C79" s="7"/>
      <c r="D79" s="7" t="s">
        <v>16</v>
      </c>
      <c r="E79" s="7"/>
      <c r="F79" s="22">
        <f>SUM(F70:F78)</f>
        <v>30600</v>
      </c>
      <c r="G79" s="30">
        <f>SUM(G70:G78)</f>
        <v>800</v>
      </c>
      <c r="H79" s="30">
        <f>SUM(H70:H78)</f>
        <v>800</v>
      </c>
      <c r="I79" s="30"/>
      <c r="J79" s="38">
        <f>SUM(J70:J78)</f>
        <v>8574.5</v>
      </c>
    </row>
    <row r="80" spans="1:10" ht="19.5" thickTop="1" thickBot="1" x14ac:dyDescent="0.3">
      <c r="A80" s="7"/>
      <c r="B80" s="7"/>
      <c r="C80" s="7" t="s">
        <v>17</v>
      </c>
      <c r="D80" s="7"/>
      <c r="E80" s="7"/>
      <c r="F80" s="23">
        <f>(F32+F38+F44+F56+F60+F67+F79)</f>
        <v>180179</v>
      </c>
      <c r="G80" s="31">
        <f>G32+G38+G44+G56+G60+G67+G79</f>
        <v>11471.18</v>
      </c>
      <c r="H80" s="31">
        <f>H32+H38+H44+H56+H60+H67+H79</f>
        <v>15057.529999999999</v>
      </c>
      <c r="I80" s="31"/>
      <c r="J80" s="40">
        <f>J32+J38+J44+J56+J60+J67+J79</f>
        <v>99185.56</v>
      </c>
    </row>
    <row r="81" spans="1:7" ht="19.5" hidden="1" thickTop="1" thickBot="1" x14ac:dyDescent="0.3">
      <c r="A81" s="43" t="s">
        <v>75</v>
      </c>
      <c r="B81" s="43"/>
      <c r="C81" s="43"/>
      <c r="D81" s="43"/>
      <c r="E81" s="43"/>
      <c r="F81" s="27">
        <v>0</v>
      </c>
      <c r="G81" s="32">
        <f>G80</f>
        <v>11471.18</v>
      </c>
    </row>
    <row r="82" spans="1:7" ht="18.75" thickTop="1" x14ac:dyDescent="0.25"/>
  </sheetData>
  <mergeCells count="1">
    <mergeCell ref="A81:E81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FY 2020</vt:lpstr>
      <vt:lpstr>October 2019</vt:lpstr>
      <vt:lpstr>November 2019</vt:lpstr>
      <vt:lpstr>December 2019</vt:lpstr>
      <vt:lpstr>February 2020</vt:lpstr>
      <vt:lpstr>May 2020 </vt:lpstr>
      <vt:lpstr>June 2020</vt:lpstr>
      <vt:lpstr> July 2020</vt:lpstr>
      <vt:lpstr>August 2020</vt:lpstr>
      <vt:lpstr>September 2020</vt:lpstr>
      <vt:lpstr>'August 2020'!Print_Area</vt:lpstr>
      <vt:lpstr>'August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Newsome Bettye</cp:lastModifiedBy>
  <cp:lastPrinted>2020-09-13T01:20:10Z</cp:lastPrinted>
  <dcterms:created xsi:type="dcterms:W3CDTF">2015-09-11T18:54:15Z</dcterms:created>
  <dcterms:modified xsi:type="dcterms:W3CDTF">2020-09-23T21:34:56Z</dcterms:modified>
</cp:coreProperties>
</file>